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<sst xmlns="http://schemas.openxmlformats.org/spreadsheetml/2006/main" uniqueCount="747">
  <si>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</si>
  <si>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</si>
  <si>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</si>
  <si>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</si>
  <si>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</si>
  <si>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</si>
  <si>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</si>
  <si>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</si>
  <si>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</si>
  <si>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</si>
  <si>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</si>
  <si>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</si>
  <si>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</si>
  <si>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</si>
  <si>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</si>
  <si>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</si>
  <si>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</si>
  <si>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</si>
  <si>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</si>
  <si>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</si>
  <si>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</si>
  <si>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</si>
  <si>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</si>
  <si>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</si>
  <si>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</si>
  <si>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</si>
  <si>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</si>
  <si>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</si>
  <si>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</si>
  <si>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</si>
  <si>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</si>
  <si>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</si>
  <si>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</si>
  <si>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</si>
  <si>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</si>
  <si>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</si>
  <si>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</si>
  <si>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</si>
  <si>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</si>
  <si>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</si>
  <si>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</si>
  <si>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</si>
  <si>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</si>
  <si>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</si>
  <si>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</si>
  <si>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</si>
  <si>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</si>
  <si>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</si>
  <si>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</si>
  <si>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</si>
  <si>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</si>
  <si>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</si>
  <si>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</si>
  <si>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</si>
  <si>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</si>
  <si>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</si>
  <si>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</si>
  <si>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</si>
  <si>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</si>
  <si>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</si>
  <si>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</si>
  <si>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</si>
  <si>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</si>
  <si>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</si>
  <si>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</si>
  <si>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</si>
  <si>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</si>
  <si>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</si>
  <si>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</si>
  <si>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</si>
  <si>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20/11/2018 20:01</t>
  </si>
  <si>
    <t>Thomas Cook DE</t>
  </si>
  <si>
    <t>20/12/2018</t>
  </si>
  <si>
    <t>Allegroitalia Espressohotel Bologna Centrale</t>
  </si>
  <si>
    <t>UK</t>
  </si>
  <si>
    <t>RMI</t>
  </si>
  <si>
    <t>IT</t>
  </si>
  <si>
    <t>0</t>
  </si>
  <si>
    <t>Doppelzimmer Superior, Twin/Double room - Superior (A2N)</t>
  </si>
  <si>
    <t>X09</t>
  </si>
  <si>
    <t>PENDI</t>
  </si>
  <si>
    <t>218.00</t>
  </si>
  <si>
    <t>EUR</t>
  </si>
  <si>
    <t>Available</t>
  </si>
  <si>
    <t>BB</t>
  </si>
  <si>
    <t>Completed</t>
  </si>
  <si>
    <t>CD</t>
  </si>
  <si>
    <t>N</t>
  </si>
  <si>
    <t>{</t>
  </si>
  <si>
    <t>Free</t>
  </si>
  <si>
    <t>Neckermann Reisen Individual</t>
  </si>
  <si>
    <t>2 Adt</t>
  </si>
  <si>
    <t>Italien ,Emilia Romagna ,Bologna</t>
  </si>
  <si>
    <t>Emilia Romagna</t>
  </si>
  <si>
    <t>Standard Twin</t>
  </si>
  <si>
    <t>228.00</t>
  </si>
  <si>
    <t>TUI Deutschland</t>
  </si>
  <si>
    <t>Standard</t>
  </si>
  <si>
    <t>236.00</t>
  </si>
  <si>
    <t>FTI Touristik</t>
  </si>
  <si>
    <t>Gallery Hotel Recanati</t>
  </si>
  <si>
    <t>Doppelzimmer Typ1</t>
  </si>
  <si>
    <t>162.00</t>
  </si>
  <si>
    <t>Via Falleroni 85,62019 Recanati</t>
  </si>
  <si>
    <t>Marken</t>
  </si>
  <si>
    <t>Doppelzimmer Typ2</t>
  </si>
  <si>
    <t>212.00</t>
  </si>
  <si>
    <t>256.00</t>
  </si>
  <si>
    <t>HB</t>
  </si>
  <si>
    <t>306.00</t>
  </si>
  <si>
    <t>Borgo Conde Wine Resort</t>
  </si>
  <si>
    <t>316.00</t>
  </si>
  <si>
    <t>Via Lucchina 27,47016 Fiumana di Predappio</t>
  </si>
  <si>
    <t>Doppelzimmer, Junior Suite</t>
  </si>
  <si>
    <t>328.00</t>
  </si>
  <si>
    <t>Jr.Suite BD/DU</t>
  </si>
  <si>
    <t>340.00</t>
  </si>
  <si>
    <t>OLIMAR</t>
  </si>
  <si>
    <t>Juniorsuite Typ1</t>
  </si>
  <si>
    <t>344.00</t>
  </si>
  <si>
    <t>472.00</t>
  </si>
  <si>
    <t>500.00</t>
  </si>
  <si>
    <t>512.00</t>
  </si>
  <si>
    <t>Doppelzimmer, null</t>
  </si>
  <si>
    <t>2598.00</t>
  </si>
  <si>
    <t>Orologio</t>
  </si>
  <si>
    <t>Doppelzimmer, Double room - Classic (A2K)</t>
  </si>
  <si>
    <t>192.00</t>
  </si>
  <si>
    <t>Via IV Novembre, 10,40126 Bologna</t>
  </si>
  <si>
    <t>Doppelzimmer, Double room (A2C)</t>
  </si>
  <si>
    <t>208.00</t>
  </si>
  <si>
    <t>Classic</t>
  </si>
  <si>
    <t>246.00</t>
  </si>
  <si>
    <t>Deluxe Doppelzimmer, Double room - De Luxe (A2E)</t>
  </si>
  <si>
    <t>262.00</t>
  </si>
  <si>
    <t>Suite (A2L)</t>
  </si>
  <si>
    <t>402.00</t>
  </si>
  <si>
    <t>Locanda Della Biscia</t>
  </si>
  <si>
    <t>Doppelzimmer, Standardzimmer</t>
  </si>
  <si>
    <t>146.00</t>
  </si>
  <si>
    <t>RO</t>
  </si>
  <si>
    <t>Via Palestro 57,44121 Ferrara</t>
  </si>
  <si>
    <t>Corona dÂ´Oro</t>
  </si>
  <si>
    <t>Doppelzimmer, Twin/Double room (A2K)</t>
  </si>
  <si>
    <t>456.00</t>
  </si>
  <si>
    <t>486.00</t>
  </si>
  <si>
    <t>Deluxe Doppelzimmer, Twin/Double room - De Luxe (A2M)</t>
  </si>
  <si>
    <t>492.00</t>
  </si>
  <si>
    <t>Zweibettzimmer, Klassisches Zimmer</t>
  </si>
  <si>
    <t>502.00</t>
  </si>
  <si>
    <t>Suite, Klassisches Zimmer</t>
  </si>
  <si>
    <t>1104.00</t>
  </si>
  <si>
    <t>Villa Lattanzi</t>
  </si>
  <si>
    <t>Doppelzimmer, Comfort-Zimmer</t>
  </si>
  <si>
    <t>284.00</t>
  </si>
  <si>
    <t>contrada Cugnolo, 19,63900 Torre di Palme,Fermo</t>
  </si>
  <si>
    <t>Doppelzimmer, Comfort-Zimmer Mit Seeblick</t>
  </si>
  <si>
    <t>320.00</t>
  </si>
  <si>
    <t>468.00</t>
  </si>
  <si>
    <t>504.00</t>
  </si>
  <si>
    <t>610.00</t>
  </si>
  <si>
    <t>FB</t>
  </si>
  <si>
    <t>648.00</t>
  </si>
  <si>
    <t>Hotel Genzianella</t>
  </si>
  <si>
    <t>Doppelzimmer, Twin/Double room (A2I)</t>
  </si>
  <si>
    <t>Genzianella</t>
  </si>
  <si>
    <t>H2_5</t>
  </si>
  <si>
    <t>134.00</t>
  </si>
  <si>
    <t>Italien, Emilia Romagna, 81, Cervia</t>
  </si>
  <si>
    <t>Doppelzimmer</t>
  </si>
  <si>
    <t>138.00</t>
  </si>
  <si>
    <t>ITS</t>
  </si>
  <si>
    <t>Doppelzimmer (1 oder 2 Betten), Standardzimmer</t>
  </si>
  <si>
    <t>142.00</t>
  </si>
  <si>
    <t>Mehrbettzimmer</t>
  </si>
  <si>
    <t>150.00</t>
  </si>
  <si>
    <t>Viererbelegung, Quadruple room (A2D)</t>
  </si>
  <si>
    <t>160.00</t>
  </si>
  <si>
    <t>224.00</t>
  </si>
  <si>
    <t>230.00</t>
  </si>
  <si>
    <t>242.00</t>
  </si>
  <si>
    <t>254.00</t>
  </si>
  <si>
    <t>338.00</t>
  </si>
  <si>
    <t>Ferrara</t>
  </si>
  <si>
    <t>Doppelzimmer, Klassisches Zimmer</t>
  </si>
  <si>
    <t>182.00</t>
  </si>
  <si>
    <t>Italien ,Emilia Romagna ,Ferrara</t>
  </si>
  <si>
    <t>214.00</t>
  </si>
  <si>
    <t>Doppel Classic Zimmer</t>
  </si>
  <si>
    <t>Twin room</t>
  </si>
  <si>
    <t>Doppel Superior Zimmer</t>
  </si>
  <si>
    <t>Junior-Suite, Standardzimmer</t>
  </si>
  <si>
    <t>314.00</t>
  </si>
  <si>
    <t>Familienzimmer, Standardzimmer</t>
  </si>
  <si>
    <t>334.00</t>
  </si>
  <si>
    <t>Familienzimmer</t>
  </si>
  <si>
    <t>396.00</t>
  </si>
  <si>
    <t>Junior Suite</t>
  </si>
  <si>
    <t>Royal Suite</t>
  </si>
  <si>
    <t>726.00</t>
  </si>
  <si>
    <t xml:space="preserve">Seebay Hotel </t>
  </si>
  <si>
    <t>Zimmer</t>
  </si>
  <si>
    <t>Italien ,Marken ,Portonovo (Ancona)</t>
  </si>
  <si>
    <t>Vierbettzimmer, 2-4 Bett Bad/Dusche/WC (A2C)</t>
  </si>
  <si>
    <t>282.00</t>
  </si>
  <si>
    <t>Vierbettzimmer, 2-4 Bett Bad/Dusche/WC, Extra (A2B)</t>
  </si>
  <si>
    <t>302.00</t>
  </si>
  <si>
    <t>312.00</t>
  </si>
  <si>
    <t>374.00</t>
  </si>
  <si>
    <t>394.00</t>
  </si>
  <si>
    <t>Superior Zimmer, 2-4 Bett, Bad/Dusche, WC, Deluxe (A2A)</t>
  </si>
  <si>
    <t>406.00</t>
  </si>
  <si>
    <t>498.00</t>
  </si>
  <si>
    <t>Roma Porretta Terme</t>
  </si>
  <si>
    <t>174.00</t>
  </si>
  <si>
    <t>Piazza Vittorio Veneto 4,40046 Porretta Terme</t>
  </si>
  <si>
    <t>City Parma</t>
  </si>
  <si>
    <t>Strada del Cornocchio 55,43122 Parma</t>
  </si>
  <si>
    <t>190.00</t>
  </si>
  <si>
    <t>Roseo Euroterme Wellness Resort</t>
  </si>
  <si>
    <t>268.00</t>
  </si>
  <si>
    <t>Via Lungosavio 2,47021 Bagno di Romagna</t>
  </si>
  <si>
    <t>358.00</t>
  </si>
  <si>
    <t>Suite Hotel Parioli</t>
  </si>
  <si>
    <t>Parioli</t>
  </si>
  <si>
    <t>Viale Vittorio Veneto, 14,Rimini 47921</t>
  </si>
  <si>
    <t>Appartement mit 1 Schlafzimmer, Apartment 1 bedroom (A2N)</t>
  </si>
  <si>
    <t>140.00</t>
  </si>
  <si>
    <t>Suite, Superior-Zimmer</t>
  </si>
  <si>
    <t>156.00</t>
  </si>
  <si>
    <t>Apartment, null</t>
  </si>
  <si>
    <t>Michelacci Hotels Grand Hotel Michelacci / M Gla</t>
  </si>
  <si>
    <t>Standardzimmer, 2-3 Bett Bad/Dusche/WC (A2A)</t>
  </si>
  <si>
    <t>Michelacci Hotels - Grand Hotel Michelacci / M Glamour / Maremo</t>
  </si>
  <si>
    <t>216.00</t>
  </si>
  <si>
    <t>Italien ,Marken ,Gabicce Mare</t>
  </si>
  <si>
    <t>Vierbettzimmer, 2-4 Bett Bad/Dusche/WC (A2B)</t>
  </si>
  <si>
    <t>Sporting</t>
  </si>
  <si>
    <t>Doppel Standard Zimmer</t>
  </si>
  <si>
    <t>172.00</t>
  </si>
  <si>
    <t>Viale Amerigo Vespucci 20,47900 Rimini</t>
  </si>
  <si>
    <t>Commercianti</t>
  </si>
  <si>
    <t>276.00</t>
  </si>
  <si>
    <t>Via De'Pignattari, 11,40124 Bologna</t>
  </si>
  <si>
    <t>Doppelzimmer (1 oder 2 Betten), Klassisches Zimmer</t>
  </si>
  <si>
    <t>308.00</t>
  </si>
  <si>
    <t>Apartment, 2-Mann-Zimmer</t>
  </si>
  <si>
    <t>Junior-Suite, Klassisches Zimmer</t>
  </si>
  <si>
    <t>Hotel Bisanzio Ravenna</t>
  </si>
  <si>
    <t>252.00</t>
  </si>
  <si>
    <t>Via Salara 30,48121 Ravenna,Ravenna</t>
  </si>
  <si>
    <t>Nautilus Family Hotel &amp; Nau Home</t>
  </si>
  <si>
    <t>Standardzimmer, 2 Bett Dusche/WC/Balkon (A2A)</t>
  </si>
  <si>
    <t>H3_5</t>
  </si>
  <si>
    <t>Viale Trieste 26,61121 Pesaro</t>
  </si>
  <si>
    <t>Standardzimmer, 2-3 Bett Dusche/WC/Balkon (A2B)</t>
  </si>
  <si>
    <t>186.00</t>
  </si>
  <si>
    <t>San Clemente</t>
  </si>
  <si>
    <t>Doppelzimmer (1 oder 2 Betten), Deluxe-Zimmer</t>
  </si>
  <si>
    <t>1060.00</t>
  </si>
  <si>
    <t>Italien ,Emilia Romagna ,Santarcangelo di Romagna</t>
  </si>
  <si>
    <t>NH Bologna de La Gare</t>
  </si>
  <si>
    <t>Doppelzimmer Superior, Double room - Superior (A2H)</t>
  </si>
  <si>
    <t>Piazza XX Settembre 2,40121 Bologna</t>
  </si>
  <si>
    <t>Familienzimmer, Family room (A2E)</t>
  </si>
  <si>
    <t>300.00</t>
  </si>
  <si>
    <t>324.00</t>
  </si>
  <si>
    <t>352.00</t>
  </si>
  <si>
    <t>Junior Suite mit Balkon, Junior Suite - Balcony (A2L)</t>
  </si>
  <si>
    <t>526.00</t>
  </si>
  <si>
    <t>566.00</t>
  </si>
  <si>
    <t>Panazza</t>
  </si>
  <si>
    <t>Doppelzimmer, Economy-Zimmer</t>
  </si>
  <si>
    <t>Via Lughese Nord 269/319,40027 Mordano,Bologna</t>
  </si>
  <si>
    <t>Novotel Bologna Fiera</t>
  </si>
  <si>
    <t>Doppelzimmer Superior, Double room King bed - Superior (A2U)</t>
  </si>
  <si>
    <t>Via Michelino, 73,40127 Bologna,Emilia-Romagna</t>
  </si>
  <si>
    <t>Doppelzimmer Superior, Twin room - Superior (A2L)</t>
  </si>
  <si>
    <t>Doppelzimmer, Double room - Executive (A2M)</t>
  </si>
  <si>
    <t>NH Ancona</t>
  </si>
  <si>
    <t>204.00</t>
  </si>
  <si>
    <t>Rupi di Via XXIX Settembre, 14,60122 Ancona,Adria</t>
  </si>
  <si>
    <t>Standard Room Free Breakfast</t>
  </si>
  <si>
    <t>Familienzimmer, 5-Mann-Zimmer</t>
  </si>
  <si>
    <t>372.00</t>
  </si>
  <si>
    <t>Ostello Galletti Abbiosi</t>
  </si>
  <si>
    <t>Via Di Roma 140,48121 Ravenna</t>
  </si>
  <si>
    <t>148.00</t>
  </si>
  <si>
    <t>274.00</t>
  </si>
  <si>
    <t>Zanhotel Europa</t>
  </si>
  <si>
    <t>220.00</t>
  </si>
  <si>
    <t>Via C. Boldrini, 11,40121 Bologna</t>
  </si>
  <si>
    <t>Zweibettzimmer, Standardzimmer</t>
  </si>
  <si>
    <t>258.00</t>
  </si>
  <si>
    <t>Dreibettzimmer, Triple room (A2E)</t>
  </si>
  <si>
    <t>Green Park Hotel &amp; Congressi</t>
  </si>
  <si>
    <t>120.00</t>
  </si>
  <si>
    <t>Via S.Donato 3/3,Quarto Inferiore,40057 Granarolo dell'Emilia,Bologna</t>
  </si>
  <si>
    <t>122.00</t>
  </si>
  <si>
    <t>DuoMo hotel &amp; noMi club</t>
  </si>
  <si>
    <t>Standard Zimmer</t>
  </si>
  <si>
    <t>DuoMo Design Hotel &amp; NoMi Club</t>
  </si>
  <si>
    <t>180.00</t>
  </si>
  <si>
    <t>Via G. Bruno 28,47900 Rimini</t>
  </si>
  <si>
    <t>Doppelzimmer, Twin/Double room (A2N)</t>
  </si>
  <si>
    <t>194.00</t>
  </si>
  <si>
    <t>206.00</t>
  </si>
  <si>
    <t>Superior Zimmer</t>
  </si>
  <si>
    <t>Doppelzimmer Superior, Twin/Double room - Superior (A2O)</t>
  </si>
  <si>
    <t>Porta San Mamolo</t>
  </si>
  <si>
    <t>Doppelzimmer, Twin room (A2B)</t>
  </si>
  <si>
    <t>Vicolo del Falcone 6/8,40124 Bologna</t>
  </si>
  <si>
    <t>210.00</t>
  </si>
  <si>
    <t>244.00</t>
  </si>
  <si>
    <t>Viererbelegung, Quadruple room (A2F)</t>
  </si>
  <si>
    <t>Hotel Parco</t>
  </si>
  <si>
    <t>98.00</t>
  </si>
  <si>
    <t>Via Donizetti 2,60022 Castelfidardo,Ancona</t>
  </si>
  <si>
    <t>110.00</t>
  </si>
  <si>
    <t>CDH Hotel Bologna</t>
  </si>
  <si>
    <t>118.00</t>
  </si>
  <si>
    <t>Viale Palmiro Togliatti, 9/2,40132 Bologna</t>
  </si>
  <si>
    <t>128.00</t>
  </si>
  <si>
    <t>130.00</t>
  </si>
  <si>
    <t>Double room</t>
  </si>
  <si>
    <t>158.00</t>
  </si>
  <si>
    <t>La Gioiosa</t>
  </si>
  <si>
    <t>1044.00</t>
  </si>
  <si>
    <t>Viale Imperia 17,47900 Rimini</t>
  </si>
  <si>
    <t>National Hotel</t>
  </si>
  <si>
    <t>Suite, 2-Mann-Zimmer</t>
  </si>
  <si>
    <t>National</t>
  </si>
  <si>
    <t>Viale A. Vespucci 42,47921 Rimini</t>
  </si>
  <si>
    <t>B&amp;B Hotel Ravenna</t>
  </si>
  <si>
    <t>112.00</t>
  </si>
  <si>
    <t>Italien ,Emilia Romagna ,Ravenna</t>
  </si>
  <si>
    <t>116.00</t>
  </si>
  <si>
    <t>Royal Hotel Carlton</t>
  </si>
  <si>
    <t>Via Montebello 8,40121 Bologna</t>
  </si>
  <si>
    <t>Superior</t>
  </si>
  <si>
    <t>Deluxe Twin</t>
  </si>
  <si>
    <t>398.00</t>
  </si>
  <si>
    <t>Una Bologna</t>
  </si>
  <si>
    <t>Classic Double</t>
  </si>
  <si>
    <t>Via Pietramellara 41/43,40121 Bologna</t>
  </si>
  <si>
    <t>Grand Hotel Majestic Gia Baglioni</t>
  </si>
  <si>
    <t>766.00</t>
  </si>
  <si>
    <t>Via Indipendenza 8,40121 Bologna</t>
  </si>
  <si>
    <t>770.00</t>
  </si>
  <si>
    <t>airtours</t>
  </si>
  <si>
    <t>Grand Hotel Passetto</t>
  </si>
  <si>
    <t>226.00</t>
  </si>
  <si>
    <t>Via Thaon de Revel 1,60124 Ancona</t>
  </si>
  <si>
    <t>232.00</t>
  </si>
  <si>
    <t>Touring Bologna</t>
  </si>
  <si>
    <t>Via De' Mattuiani 1/2,40124 Bologna</t>
  </si>
  <si>
    <t>San Paolo Hotel</t>
  </si>
  <si>
    <t>952.00</t>
  </si>
  <si>
    <t>Italien ,Marken ,Montegiorgio</t>
  </si>
  <si>
    <t>Apartment, 3-Mann-Zimmer Zwei Schlafzimmer</t>
  </si>
  <si>
    <t>1084.00</t>
  </si>
  <si>
    <t>1160.00</t>
  </si>
  <si>
    <t>Hotel Ferretti Beach</t>
  </si>
  <si>
    <t>Doppelzimmer, Double room (Z2C)</t>
  </si>
  <si>
    <t>Ferretti Beach</t>
  </si>
  <si>
    <t>Viale Regina Elena 32,47900 Rimini</t>
  </si>
  <si>
    <t>Thomas Cook Reisen Individual</t>
  </si>
  <si>
    <t>Dreibettzimmer, Triple room (Z2F)</t>
  </si>
  <si>
    <t>136.00</t>
  </si>
  <si>
    <t>Dreibettzimmer, Standardzimmer</t>
  </si>
  <si>
    <t>Viererbelegung, Quadruple room (Z2G)</t>
  </si>
  <si>
    <t>166.00</t>
  </si>
  <si>
    <t>168.00</t>
  </si>
  <si>
    <t>260.00</t>
  </si>
  <si>
    <t>332.00</t>
  </si>
  <si>
    <t>336.00</t>
  </si>
  <si>
    <t>Relais Villa Roncuzzi</t>
  </si>
  <si>
    <t>Via della Libertu00e0 6-10,Fraz. San Pancrazio,48026 Ravenna,Russi</t>
  </si>
  <si>
    <t>Doppelzimmer (1 oder 2 Betten), Junior Suite</t>
  </si>
  <si>
    <t>364.00</t>
  </si>
  <si>
    <t>Amadeus</t>
  </si>
  <si>
    <t>152.00</t>
  </si>
  <si>
    <t>Junior</t>
  </si>
  <si>
    <t>838.00</t>
  </si>
  <si>
    <t>Viale Renato Parisano 40,47921 Rimini,Marina Centro</t>
  </si>
  <si>
    <t>Residence Citta Ideale</t>
  </si>
  <si>
    <t>Italien ,Marken ,Urbino</t>
  </si>
  <si>
    <t>170.00</t>
  </si>
  <si>
    <t>Riviera Mare Beach Life</t>
  </si>
  <si>
    <t>Riviera Mare Beach Life Hotel</t>
  </si>
  <si>
    <t>82.00</t>
  </si>
  <si>
    <t>Viale G. Dati 85,47811 Rimini</t>
  </si>
  <si>
    <t>Mercure Pesaro Cruiser</t>
  </si>
  <si>
    <t>Viale Trieste 281,61121 Pesaro</t>
  </si>
  <si>
    <t>Dreibettzimmer, Triple room (A2D)</t>
  </si>
  <si>
    <t>De la Ville</t>
  </si>
  <si>
    <t>De La Ville</t>
  </si>
  <si>
    <t>Via Spalato, 5,47838 Riccione</t>
  </si>
  <si>
    <t>188.00</t>
  </si>
  <si>
    <t>196.00</t>
  </si>
  <si>
    <t>408.00</t>
  </si>
  <si>
    <t>Hotel 3 Querce</t>
  </si>
  <si>
    <t>Via Papa Giovanni XXIII 44,60021 Camerano,Ancona</t>
  </si>
  <si>
    <t xml:space="preserve">Re Enzo </t>
  </si>
  <si>
    <t>Via Santa Croce 26,40122 Bologna</t>
  </si>
  <si>
    <t>184.00</t>
  </si>
  <si>
    <t>Vittoria Pesaro</t>
  </si>
  <si>
    <t>Doppelzimmer, Twin/Double room (A2M)</t>
  </si>
  <si>
    <t>Piazzale Libertu00e0 2,61121 Pesaro</t>
  </si>
  <si>
    <t>238.00</t>
  </si>
  <si>
    <t>Viererbelegung, Quadruple room (A2H)</t>
  </si>
  <si>
    <t>286.00</t>
  </si>
  <si>
    <t>388.00</t>
  </si>
  <si>
    <t>Feldberg</t>
  </si>
  <si>
    <t>Doppel Comfort Zimmer (Balkon)</t>
  </si>
  <si>
    <t>684.00</t>
  </si>
  <si>
    <t>Via Fucini 10,47838 Riccione</t>
  </si>
  <si>
    <t>Astra</t>
  </si>
  <si>
    <t>178.00</t>
  </si>
  <si>
    <t>Al Cappello Rosso</t>
  </si>
  <si>
    <t>346.00</t>
  </si>
  <si>
    <t>Eurogarden Bologna</t>
  </si>
  <si>
    <t>Doppelzimmer, Twin/Double room (A2H)</t>
  </si>
  <si>
    <t>Via dei Billi 2/A,Bologna,40064 Ozzano dell'Emilia</t>
  </si>
  <si>
    <t>164.00</t>
  </si>
  <si>
    <t>L'Hotel</t>
  </si>
  <si>
    <t>Doppelzimmer, Twin/Double room (Z2F)</t>
  </si>
  <si>
    <t>LÂ´Hotel Rimini</t>
  </si>
  <si>
    <t>Italien ,Emilia Romagna ,Rimini</t>
  </si>
  <si>
    <t>102.00</t>
  </si>
  <si>
    <t>Viererbelegung, Quadruple room (Z2D)</t>
  </si>
  <si>
    <t>Excelsior Congress, Spa &amp; Lido Pesaro</t>
  </si>
  <si>
    <t>DZ Comfort, 1-2 Pers.</t>
  </si>
  <si>
    <t>Lungomare Nazario Sauro,61121 Pesaro</t>
  </si>
  <si>
    <t>DOPPEL/TWIN CONFORT</t>
  </si>
  <si>
    <t>298.00</t>
  </si>
  <si>
    <t>DZ Meerblick Deluxe, 2-3 Pers.</t>
  </si>
  <si>
    <t>DOPPEL/TWIN DELUXE</t>
  </si>
  <si>
    <t>Suite Meerblick Typ1</t>
  </si>
  <si>
    <t>450.00</t>
  </si>
  <si>
    <t>SUITE 2ER</t>
  </si>
  <si>
    <t>470.00</t>
  </si>
  <si>
    <t>476.00</t>
  </si>
  <si>
    <t>524.00</t>
  </si>
  <si>
    <t>548.00</t>
  </si>
  <si>
    <t>642.00</t>
  </si>
  <si>
    <t>668.00</t>
  </si>
  <si>
    <t>672.00</t>
  </si>
  <si>
    <t>704.00</t>
  </si>
  <si>
    <t>716.00</t>
  </si>
  <si>
    <t>752.00</t>
  </si>
  <si>
    <t>834.00</t>
  </si>
  <si>
    <t>876.00</t>
  </si>
  <si>
    <t>Boemia</t>
  </si>
  <si>
    <t>Doppelzimmer (1 oder 2 Betten), Superior-Zimmer</t>
  </si>
  <si>
    <t>Viale Gramsci, 87,47838 Riccione</t>
  </si>
  <si>
    <t>Di Sabatino Resort</t>
  </si>
  <si>
    <t>Italien ,Marken ,Ascoli Piceno</t>
  </si>
  <si>
    <t>Seeport Hotel</t>
  </si>
  <si>
    <t>Comfort</t>
  </si>
  <si>
    <t>Italien ,Marken ,Ancona</t>
  </si>
  <si>
    <t>Hotel Donatello</t>
  </si>
  <si>
    <t>Via dellu2019Indipendenza 65,40121 Bologna</t>
  </si>
  <si>
    <t>Peru Ambienthotels Hotel</t>
  </si>
  <si>
    <t>Doppelzimmer (1 oder 2 Betten)</t>
  </si>
  <si>
    <t>Ambienthotels Peru</t>
  </si>
  <si>
    <t>132.00</t>
  </si>
  <si>
    <t>Via Pietro Metastasio 3,Marina Centro,47921 Rimini</t>
  </si>
  <si>
    <t>Ambasciatori Riccione</t>
  </si>
  <si>
    <t>DZ/Comfort AC,BK</t>
  </si>
  <si>
    <t>Lungomare della Repubblica,47838 Riccione</t>
  </si>
  <si>
    <t>DZ/Superior AC,BK,SM</t>
  </si>
  <si>
    <t>DZ 2-3 Pers.</t>
  </si>
  <si>
    <t>272.00</t>
  </si>
  <si>
    <t>DZ/Deluxe Prestige AC,BK,MB</t>
  </si>
  <si>
    <t>292.00</t>
  </si>
  <si>
    <t>DZ Merrbl. 2-3 Pers.</t>
  </si>
  <si>
    <t>360.00</t>
  </si>
  <si>
    <t>368.00</t>
  </si>
  <si>
    <t>Ascot Riccione</t>
  </si>
  <si>
    <t>Doppelzimmer (1 oder 2 Betten), Teilweise Mit Seeblick</t>
  </si>
  <si>
    <t>554.00</t>
  </si>
  <si>
    <t>Via Milano 95,47838 Riccione</t>
  </si>
  <si>
    <t>Holiday Inn Rimini</t>
  </si>
  <si>
    <t>Grand Hotel Rimini &amp; Residenza Parco Fellini</t>
  </si>
  <si>
    <t>Doppelzimmer Typ4</t>
  </si>
  <si>
    <t>296.00</t>
  </si>
  <si>
    <t>Parco Federico Fellini,47921 Rimini</t>
  </si>
  <si>
    <t>Doppelzimmer Typ5</t>
  </si>
  <si>
    <t>Executive, Grand Hotel</t>
  </si>
  <si>
    <t>436.00</t>
  </si>
  <si>
    <t>Executive Sea View, Grand Hotel</t>
  </si>
  <si>
    <t>478.00</t>
  </si>
  <si>
    <t>Deluxe, Grand Hotel</t>
  </si>
  <si>
    <t>536.00</t>
  </si>
  <si>
    <t>Deluxe Sea View, Grand Hotel</t>
  </si>
  <si>
    <t>662.00</t>
  </si>
  <si>
    <t>Maggiore Bologna</t>
  </si>
  <si>
    <t>Via Emilia Ponente 62/3,40133 Bologna,Bologna</t>
  </si>
  <si>
    <t>Doppelzimmer Superior, Double room - Superior (A2E)</t>
  </si>
  <si>
    <t>144.00</t>
  </si>
  <si>
    <t>154.00</t>
  </si>
  <si>
    <t>Best Western City Hotel</t>
  </si>
  <si>
    <t>Via Magenta 10,40128 Bologna,Bologna</t>
  </si>
  <si>
    <t>Mercure Bologna Centro</t>
  </si>
  <si>
    <t>Viale Pietramellara 59,40121 Bolognia,Italy</t>
  </si>
  <si>
    <t>Starhotels du Parc</t>
  </si>
  <si>
    <t>DOUBLE ROOM CLASSIC</t>
  </si>
  <si>
    <t>Viale Piacenza 12/C,43100 Parma</t>
  </si>
  <si>
    <t>Doppelzimmer, Twin/Double room - Classic (A2V)</t>
  </si>
  <si>
    <t>Standard Double</t>
  </si>
  <si>
    <t>198.00</t>
  </si>
  <si>
    <t>Doppelzimmer Superior, Twin/Double room - Superior (A2R)</t>
  </si>
  <si>
    <t>Deluxe Doppelzimmer, Double room - De Luxe (B2E)</t>
  </si>
  <si>
    <t>TRIPLE ROOM CLASSIC</t>
  </si>
  <si>
    <t>240.00</t>
  </si>
  <si>
    <t>248.00</t>
  </si>
  <si>
    <t>Dreibettzimmer, Triple room (A2G)</t>
  </si>
  <si>
    <t>Familienzimmer, Family room (A2F)</t>
  </si>
  <si>
    <t>Junior-Suite, Junior Suite (B2A)</t>
  </si>
  <si>
    <t>348.00</t>
  </si>
  <si>
    <t>De Luxe-Juniorsuite, Junior Suite - De Luxe (B2D)</t>
  </si>
  <si>
    <t>Suite (A2Z)</t>
  </si>
  <si>
    <t>558.00</t>
  </si>
  <si>
    <t>Il Guercino</t>
  </si>
  <si>
    <t>Via Luigi Serra 7,40129 Bologna</t>
  </si>
  <si>
    <t>270.00</t>
  </si>
  <si>
    <t>Best Western Palace Inn Ferrara</t>
  </si>
  <si>
    <t>Orologio Ferrara</t>
  </si>
  <si>
    <t>Doppelzimmer, Twin/Double room (A2G)</t>
  </si>
  <si>
    <t>482.00</t>
  </si>
  <si>
    <t>Via darsena, 67,44100 Ferrara</t>
  </si>
  <si>
    <t>540.00</t>
  </si>
  <si>
    <t>Suite (A2H)</t>
  </si>
  <si>
    <t>676.00</t>
  </si>
  <si>
    <t>Residenza Parco Fellini</t>
  </si>
  <si>
    <t>330.00</t>
  </si>
  <si>
    <t>CDH Hotel Villa Ducale</t>
  </si>
  <si>
    <t>Via del Popolo 35,Angolo Viale Europa 81,43122 Parma</t>
  </si>
  <si>
    <t>176.00</t>
  </si>
  <si>
    <t>Standard Room</t>
  </si>
  <si>
    <t>Doppelzimmer (DI8)</t>
  </si>
  <si>
    <t>DERTOUR</t>
  </si>
  <si>
    <t>Starhotels Excelsior Bologna</t>
  </si>
  <si>
    <t>Viale Pietramellara 51,40121 Bologna</t>
  </si>
  <si>
    <t>Superior Twin</t>
  </si>
  <si>
    <t>Deluxe</t>
  </si>
  <si>
    <t>Novecento</t>
  </si>
  <si>
    <t>404.00</t>
  </si>
  <si>
    <t>P.zza Galileo 4-3,40123 Bologna</t>
  </si>
  <si>
    <t>Hotel Mastai</t>
  </si>
  <si>
    <t>Doppelzimmer, Twin/Double room (A2D)</t>
  </si>
  <si>
    <t>Italien ,Marken ,Senigallia</t>
  </si>
  <si>
    <t>Astor</t>
  </si>
  <si>
    <t>Via A. Fioravanti 42/2,40129 Bologna</t>
  </si>
  <si>
    <t>Stella D'Italia</t>
  </si>
  <si>
    <t>Stella dÂ´Italia</t>
  </si>
  <si>
    <t>62.00</t>
  </si>
  <si>
    <t>Italien ,Emilia Romagna ,Viserba di Rimini</t>
  </si>
  <si>
    <t>Real Fini Via Emilia</t>
  </si>
  <si>
    <t>Italien ,Emilia Romagna ,Modena</t>
  </si>
  <si>
    <t>Bamby</t>
  </si>
  <si>
    <t>318.00</t>
  </si>
  <si>
    <t>Viale Vittorio Veneto 18,47921 Rimini,Marina Centro</t>
  </si>
  <si>
    <t>384.00</t>
  </si>
  <si>
    <t>432.00</t>
  </si>
  <si>
    <t>Helvetia Thermal Spa</t>
  </si>
  <si>
    <t>418.00</t>
  </si>
  <si>
    <t>Piazza Vittorio Veneto, 11,40046 Porretta Terme</t>
  </si>
  <si>
    <t>552.00</t>
  </si>
  <si>
    <t>578.00</t>
  </si>
  <si>
    <t>710.00</t>
  </si>
  <si>
    <t>842.00</t>
  </si>
  <si>
    <t>Internazionale Bologna</t>
  </si>
  <si>
    <t>Via Indipendenza, 60,40121 Bologna</t>
  </si>
  <si>
    <t>278.00</t>
  </si>
  <si>
    <t>DoubleRoom, Classic + Breakfast Flex</t>
  </si>
  <si>
    <t>354.00</t>
  </si>
  <si>
    <t>Masini</t>
  </si>
  <si>
    <t>Corso Garibaldi, 28,Forli 47100,Emilia Romagna</t>
  </si>
  <si>
    <t>Best Western David Palace</t>
  </si>
  <si>
    <t>Standardzimmer, 2-3 Bett Dusche/WC (A2D)</t>
  </si>
  <si>
    <t>Via Spontini 10,63822 Porto San Giorgio,Fermo</t>
  </si>
  <si>
    <t>Boutique Hotel Calzavecchio</t>
  </si>
  <si>
    <t>Via Calzavecchio 1,40033 Casalecchio di Reno,Bologna</t>
  </si>
  <si>
    <t>Suite, Einbettzimmer</t>
  </si>
  <si>
    <t>510.00</t>
  </si>
  <si>
    <t>Best Western Premier Hotel Milano Palace Modena</t>
  </si>
  <si>
    <t>Doppelzimmer (DH)</t>
  </si>
  <si>
    <t>416.00</t>
  </si>
  <si>
    <t>Grand Hotel da Vinci</t>
  </si>
  <si>
    <t>DZ/Executive AC,BK</t>
  </si>
  <si>
    <t>Viale Carducci 7,47042 Cesenatico,Forlu00ec-Cesena</t>
  </si>
  <si>
    <t>DZ/Deluxe AC,BK</t>
  </si>
  <si>
    <t>Jr.Suite AC,BK</t>
  </si>
  <si>
    <t>490.00</t>
  </si>
  <si>
    <t>496.00</t>
  </si>
  <si>
    <t>570.00</t>
  </si>
  <si>
    <t>La Rocca</t>
  </si>
  <si>
    <t>Via delle Volte 10,48013 Brisighella,Ravenna</t>
  </si>
  <si>
    <t>400.00</t>
  </si>
  <si>
    <t>Villa Adriatica</t>
  </si>
  <si>
    <t>Viale Vespucci 3,47900 Rimini,Italy</t>
  </si>
  <si>
    <t>422.00</t>
  </si>
  <si>
    <t>484.00</t>
  </si>
  <si>
    <t>Hotel Panama Majestic</t>
  </si>
  <si>
    <t>Economy Double</t>
  </si>
  <si>
    <t>Panama Majestic</t>
  </si>
  <si>
    <t>Viale Regina Elena 131,47900 Rimini</t>
  </si>
  <si>
    <t>Villa Rosa Riviera</t>
  </si>
  <si>
    <t>Viale Vespucci 71,47900 Rimini</t>
  </si>
  <si>
    <t>124.00</t>
  </si>
  <si>
    <t>Doppelzimmer Superior, Twin/Double room - Superior (A2G)</t>
  </si>
  <si>
    <t>Imperial</t>
  </si>
  <si>
    <t>Via del Gomito 16,40127 Bologna</t>
  </si>
  <si>
    <t>114.00</t>
  </si>
  <si>
    <t>Economy Twin</t>
  </si>
  <si>
    <t>Hotel Losanna</t>
  </si>
  <si>
    <t>1050.00</t>
  </si>
  <si>
    <t>Grand Hotel Mattei</t>
  </si>
  <si>
    <t>Via Enrico Mattei n. 25,48100 Ravenna</t>
  </si>
  <si>
    <t>Yes Hotel Touring</t>
  </si>
  <si>
    <t>Yes Touring</t>
  </si>
  <si>
    <t>Viale Regina Margherita 82,47831 Miramare di Rimini</t>
  </si>
  <si>
    <t>Vistamare Suite Hotel</t>
  </si>
  <si>
    <t>Comfort-Suite, Suite - Comfort (A2J)</t>
  </si>
  <si>
    <t>Viale Romagna 199,48100 Lido di Savio</t>
  </si>
  <si>
    <t>Suite, Comfort-Zimmer</t>
  </si>
  <si>
    <t>310.00</t>
  </si>
  <si>
    <t>Suite, Superior-Zimmer Seeseite</t>
  </si>
  <si>
    <t>380.00</t>
  </si>
  <si>
    <t>Accademia</t>
  </si>
  <si>
    <t>Via delle Belle Arti 6,40126 Bologna</t>
  </si>
  <si>
    <t>Best Western Hotel Liberta</t>
  </si>
  <si>
    <t>Doppelzimmer (DU)</t>
  </si>
  <si>
    <t>Relais Palazzo Viviani di Montegridolfo</t>
  </si>
  <si>
    <t>Studio, 2-Mann-Zimmer</t>
  </si>
  <si>
    <t>Palazzo Viviani &amp; Castello di Montegridolfo</t>
  </si>
  <si>
    <t>1020.00</t>
  </si>
  <si>
    <t>Via Roma 38,47837 Montegridolfo,Rimini</t>
  </si>
  <si>
    <t>Apartment, 3-Mann-Zimmer Ein Schlafzimmer</t>
  </si>
  <si>
    <t>Familienzimmer, 4-Mann-Zimmer</t>
  </si>
  <si>
    <t>I Portici Hotel</t>
  </si>
  <si>
    <t>DOUBLE ROOM STANDARD</t>
  </si>
  <si>
    <t>Via Indipendenza 69,40121 Bologna</t>
  </si>
  <si>
    <t>DOUBLE ROOM SUPERIOR</t>
  </si>
  <si>
    <t>250.00</t>
  </si>
  <si>
    <t>DOUBLE ROOM DELUXE</t>
  </si>
  <si>
    <t>FAMILY ROOM</t>
  </si>
  <si>
    <t>616.00</t>
  </si>
  <si>
    <t>Meeting Hotel</t>
  </si>
  <si>
    <t>104.00</t>
  </si>
  <si>
    <t>Via Garibaldi, 4,40012 Calderara di Reno</t>
  </si>
  <si>
    <t>106.00</t>
  </si>
  <si>
    <t>FlyOn Hotel &amp; Conference Center</t>
  </si>
  <si>
    <t>Via Dell'Aeroporto 34/36,40132 Bologna</t>
  </si>
  <si>
    <t>Grand Hotel Terme &amp; Spa</t>
  </si>
  <si>
    <t>Via Roma 2,47011 Castrocaro Terme,Forli-Cesena</t>
  </si>
  <si>
    <t>Living Place</t>
  </si>
  <si>
    <t>Doppelzimmer, Twin/Double room (A2S)</t>
  </si>
  <si>
    <t>108.00</t>
  </si>
  <si>
    <t>Via Properzia de Rossi,40050 Villanova Di Castenaso,Bologna</t>
  </si>
  <si>
    <t>Doppelzimmer Superior, Twin/Double room - Superior (A2T)</t>
  </si>
  <si>
    <t>Doppelzimmer, Twin room - Executive (A2Z)</t>
  </si>
  <si>
    <t>Dreibettzimmer, Triple room - Executive (A2O)</t>
  </si>
  <si>
    <t>Relais Villa Abbondanzi</t>
  </si>
  <si>
    <t>Doppelzimmer, Deluxe-Zimmer</t>
  </si>
  <si>
    <t>222.00</t>
  </si>
  <si>
    <t>Via Emilia Ponente 23,48018 Faenza,Ravenna</t>
  </si>
  <si>
    <t>Suite, Executive-Zimmer</t>
  </si>
  <si>
    <t>Grand Hotel Palace Ancona</t>
  </si>
  <si>
    <t>Lungomare Vanvitelli 24,60121 Ancona,Marche</t>
  </si>
  <si>
    <t>Junior-Suite, 4-Mann-Zimmer</t>
  </si>
  <si>
    <t>448.00</t>
  </si>
  <si>
    <t>Hotel Mosaico</t>
  </si>
  <si>
    <t>Doppelzimmer, Twin/Double room (A2L)</t>
  </si>
  <si>
    <t>126.00</t>
  </si>
  <si>
    <t>Via Darsena 9,48121 Ravenna</t>
  </si>
  <si>
    <t>Doppelzimmer, Superior-Zimmer</t>
  </si>
  <si>
    <t>Viererbelegung, Quadruple room (A2E)</t>
  </si>
  <si>
    <t>Zanhotel Tre Vecchi</t>
  </si>
  <si>
    <t>Via dell'Indipendenza 47,40121 Bologna</t>
  </si>
  <si>
    <t>2-Bett-Zimmer</t>
  </si>
  <si>
    <t>2-Bett-Zimmer Superior (ZU)</t>
  </si>
  <si>
    <t>Doppelzimmer Superior (DU)</t>
  </si>
  <si>
    <t>Best Western Plus Tower Hotel Bologna</t>
  </si>
  <si>
    <t>Viale Lenin 43,40138 Bologna,Bologna</t>
  </si>
  <si>
    <t>Verdi</t>
  </si>
  <si>
    <t>Via Pasini 18,43125 Parma</t>
  </si>
  <si>
    <t>Palazzo di Varignana Resort &amp; Spa</t>
  </si>
  <si>
    <t>288.00</t>
  </si>
  <si>
    <t>Via Ca' Masino 611A,Castel San Pietro Terme,40024 Varignana,Bologna</t>
  </si>
  <si>
    <t>294.00</t>
  </si>
  <si>
    <t>Doppelzimmer Typ3</t>
  </si>
  <si>
    <t>458.00</t>
  </si>
  <si>
    <t>514.00</t>
  </si>
  <si>
    <t>Junior-Suite, Superior-Zimmer</t>
  </si>
  <si>
    <t>528.00</t>
  </si>
  <si>
    <t>Junior Suite Double</t>
  </si>
  <si>
    <t>590.00</t>
  </si>
  <si>
    <t>730.00</t>
  </si>
  <si>
    <t>Levante</t>
  </si>
  <si>
    <t>Levante Rimini</t>
  </si>
  <si>
    <t>Viale Regina Elena 88,47900 Rimini</t>
  </si>
  <si>
    <t>Doppelzimmer, Double room (A2B)</t>
  </si>
  <si>
    <t>DOPPEL/TWIN</t>
  </si>
  <si>
    <t>390.00</t>
  </si>
  <si>
    <t>412.00</t>
  </si>
  <si>
    <t>Doppelzimmer Meerblick, Twin/Double room - Sea View (A2I)</t>
  </si>
  <si>
    <t>424.00</t>
  </si>
  <si>
    <t>Doppelzimmer, Double room - Beach front (A2F)</t>
  </si>
  <si>
    <t>Dreibettzimmer, Triple room (A2C)</t>
  </si>
  <si>
    <t>Doppelzimmer (1 oder 2 Betten), null</t>
  </si>
  <si>
    <t>454.00</t>
  </si>
  <si>
    <t>Dreibettzimmer, Triple room - Superior (A2D)</t>
  </si>
  <si>
    <t>Fortuna</t>
  </si>
  <si>
    <t>Piazza Rosselli, 15,60126 Ancona,Ancona</t>
  </si>
  <si>
    <t>Solarium</t>
  </si>
  <si>
    <t>Italien ,Marken ,Civitanova Marche</t>
  </si>
  <si>
    <t>Ariston Castrocaro Terme</t>
  </si>
  <si>
    <t>Via Dante Alighieri 13,47011 Castrocaro Terme</t>
  </si>
  <si>
    <t>CDH Parma &amp; Congressi</t>
  </si>
  <si>
    <t>Via Emilia Ovest 281/A,43010 Parma</t>
  </si>
  <si>
    <t>Le Cinema</t>
  </si>
  <si>
    <t>868.00</t>
  </si>
  <si>
    <t>Italien ,Emilia Romagna ,Gatteo A Mare</t>
  </si>
  <si>
    <t>Suite Hotel Elite</t>
  </si>
  <si>
    <t>Via Saffi 40,40131 Bologna</t>
  </si>
  <si>
    <t>Lungomare</t>
  </si>
  <si>
    <t>Via Lungomare D'Annunzio 26,48015 Cervia</t>
  </si>
  <si>
    <t>Doppelzimmer Economy</t>
  </si>
  <si>
    <t>460.00</t>
  </si>
  <si>
    <t>516.00</t>
  </si>
  <si>
    <t>522.00</t>
  </si>
  <si>
    <t>530.00</t>
  </si>
  <si>
    <t>580.00</t>
  </si>
  <si>
    <t>Grand Hotel Michelacci</t>
  </si>
  <si>
    <t>Michelacci Hotels - Grand Hotel Michelacci</t>
  </si>
  <si>
    <t>Doppelzimmer seitl.Meerblick, Double room - Side Sea View (A2J)</t>
  </si>
  <si>
    <t>Doppelzimmer, Seitlich Mit Seeblick</t>
  </si>
  <si>
    <t>264.00</t>
  </si>
  <si>
    <t>506.00</t>
  </si>
  <si>
    <t>Hotel Camplus Living Bononia</t>
  </si>
  <si>
    <t>Via Sante Vincenzi 49,40138 Bologna</t>
  </si>
  <si>
    <t>Sina Maria Liugia</t>
  </si>
  <si>
    <t>Classic Twin</t>
  </si>
  <si>
    <t>Viale Mentana 140,43100 Parma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</si>
</sst>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161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76</v>
      </c>
      <c r="K2" t="n">
        <v>109</v>
      </c>
      <c r="L2" t="s">
        <v>77</v>
      </c>
      <c r="M2" t="s"/>
      <c r="N2" t="s">
        <v>78</v>
      </c>
      <c r="O2" t="s">
        <v>79</v>
      </c>
      <c r="P2" t="s">
        <v>73</v>
      </c>
      <c r="Q2" t="s"/>
      <c r="R2" t="s">
        <v>80</v>
      </c>
      <c r="S2" t="s">
        <v>81</v>
      </c>
      <c r="T2" t="s">
        <v>82</v>
      </c>
      <c r="U2" t="s"/>
      <c r="V2" t="s">
        <v>83</v>
      </c>
      <c r="W2" t="s">
        <v>84</v>
      </c>
      <c r="X2" t="s"/>
      <c r="Y2" t="s">
        <v>85</v>
      </c>
      <c r="Z2">
        <f>HYPERLINK("https://hotelmonitor-cachepage.eclerx.com/savepage/tk_15427245549401393_sr_2029.html","info")</f>
        <v/>
      </c>
      <c r="AA2" t="n">
        <v>-6796331</v>
      </c>
      <c r="AB2" t="s"/>
      <c r="AC2" t="s"/>
      <c r="AD2" t="s">
        <v>86</v>
      </c>
      <c r="AE2" t="s"/>
      <c r="AF2" t="s"/>
      <c r="AG2" t="s"/>
      <c r="AH2" t="s"/>
      <c r="AI2" t="s"/>
      <c r="AJ2" t="s"/>
      <c r="AK2" t="s">
        <v>87</v>
      </c>
      <c r="AL2" t="s">
        <v>88</v>
      </c>
      <c r="AM2" t="s"/>
      <c r="AN2" t="s">
        <v>87</v>
      </c>
      <c r="AO2" t="s"/>
      <c r="AP2" t="n">
        <v>100</v>
      </c>
      <c r="AQ2" t="s">
        <v>89</v>
      </c>
      <c r="AR2" t="s">
        <v>90</v>
      </c>
      <c r="AS2" t="s"/>
      <c r="AT2" t="s">
        <v>91</v>
      </c>
      <c r="AU2" t="s"/>
      <c r="AV2" t="s"/>
      <c r="AW2" t="s"/>
      <c r="AX2" t="s"/>
      <c r="AY2" t="n">
        <v>6796331</v>
      </c>
      <c r="AZ2" t="s">
        <v>92</v>
      </c>
      <c r="BA2" t="s"/>
      <c r="BB2" t="n">
        <v>81495</v>
      </c>
      <c r="BC2" t="s"/>
      <c r="BD2" t="s"/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93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-1</v>
      </c>
      <c r="G3" t="s">
        <v>74</v>
      </c>
      <c r="H3" t="s">
        <v>75</v>
      </c>
      <c r="I3" t="s"/>
      <c r="J3" t="s">
        <v>76</v>
      </c>
      <c r="K3" t="n">
        <v>114</v>
      </c>
      <c r="L3" t="s">
        <v>77</v>
      </c>
      <c r="M3" t="s"/>
      <c r="N3" t="s">
        <v>94</v>
      </c>
      <c r="O3" t="s">
        <v>79</v>
      </c>
      <c r="P3" t="s">
        <v>73</v>
      </c>
      <c r="Q3" t="s"/>
      <c r="R3" t="s">
        <v>80</v>
      </c>
      <c r="S3" t="s">
        <v>95</v>
      </c>
      <c r="T3" t="s">
        <v>82</v>
      </c>
      <c r="U3" t="s"/>
      <c r="V3" t="s">
        <v>83</v>
      </c>
      <c r="W3" t="s">
        <v>84</v>
      </c>
      <c r="X3" t="s"/>
      <c r="Y3" t="s">
        <v>85</v>
      </c>
      <c r="Z3">
        <f>HYPERLINK("https://hotelmonitor-cachepage.eclerx.com/savepage/tk_15427245549401393_sr_2029.html","info")</f>
        <v/>
      </c>
      <c r="AA3" t="n">
        <v>-6796331</v>
      </c>
      <c r="AB3" t="s"/>
      <c r="AC3" t="s"/>
      <c r="AD3" t="s">
        <v>86</v>
      </c>
      <c r="AE3" t="s"/>
      <c r="AF3" t="s"/>
      <c r="AG3" t="s"/>
      <c r="AH3" t="s"/>
      <c r="AI3" t="s"/>
      <c r="AJ3" t="s"/>
      <c r="AK3" t="s">
        <v>87</v>
      </c>
      <c r="AL3" t="s">
        <v>88</v>
      </c>
      <c r="AM3" t="s"/>
      <c r="AN3" t="s">
        <v>87</v>
      </c>
      <c r="AO3" t="s"/>
      <c r="AP3" t="n">
        <v>100</v>
      </c>
      <c r="AQ3" t="s">
        <v>89</v>
      </c>
      <c r="AR3" t="s">
        <v>96</v>
      </c>
      <c r="AS3" t="s"/>
      <c r="AT3" t="s">
        <v>91</v>
      </c>
      <c r="AU3" t="s"/>
      <c r="AV3" t="s"/>
      <c r="AW3" t="s"/>
      <c r="AX3" t="s"/>
      <c r="AY3" t="n">
        <v>6796331</v>
      </c>
      <c r="AZ3" t="s">
        <v>92</v>
      </c>
      <c r="BA3" t="s"/>
      <c r="BB3" t="n">
        <v>81495</v>
      </c>
      <c r="BC3" t="s"/>
      <c r="BD3" t="s"/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93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-1</v>
      </c>
      <c r="G4" t="s">
        <v>74</v>
      </c>
      <c r="H4" t="s">
        <v>75</v>
      </c>
      <c r="I4" t="s"/>
      <c r="J4" t="s">
        <v>76</v>
      </c>
      <c r="K4" t="n">
        <v>118</v>
      </c>
      <c r="L4" t="s">
        <v>77</v>
      </c>
      <c r="M4" t="s"/>
      <c r="N4" t="s">
        <v>97</v>
      </c>
      <c r="O4" t="s">
        <v>79</v>
      </c>
      <c r="P4" t="s">
        <v>73</v>
      </c>
      <c r="Q4" t="s"/>
      <c r="R4" t="s">
        <v>80</v>
      </c>
      <c r="S4" t="s">
        <v>98</v>
      </c>
      <c r="T4" t="s">
        <v>82</v>
      </c>
      <c r="U4" t="s"/>
      <c r="V4" t="s">
        <v>83</v>
      </c>
      <c r="W4" t="s">
        <v>84</v>
      </c>
      <c r="X4" t="s"/>
      <c r="Y4" t="s">
        <v>85</v>
      </c>
      <c r="Z4">
        <f>HYPERLINK("https://hotelmonitor-cachepage.eclerx.com/savepage/tk_15427245549401393_sr_2029.html","info")</f>
        <v/>
      </c>
      <c r="AA4" t="n">
        <v>-6796331</v>
      </c>
      <c r="AB4" t="s"/>
      <c r="AC4" t="s"/>
      <c r="AD4" t="s">
        <v>86</v>
      </c>
      <c r="AE4" t="s"/>
      <c r="AF4" t="s"/>
      <c r="AG4" t="s"/>
      <c r="AH4" t="s"/>
      <c r="AI4" t="s"/>
      <c r="AJ4" t="s"/>
      <c r="AK4" t="s">
        <v>87</v>
      </c>
      <c r="AL4" t="s">
        <v>88</v>
      </c>
      <c r="AM4" t="s"/>
      <c r="AN4" t="s">
        <v>87</v>
      </c>
      <c r="AO4" t="s"/>
      <c r="AP4" t="n">
        <v>100</v>
      </c>
      <c r="AQ4" t="s">
        <v>89</v>
      </c>
      <c r="AR4" t="s">
        <v>99</v>
      </c>
      <c r="AS4" t="s"/>
      <c r="AT4" t="s">
        <v>91</v>
      </c>
      <c r="AU4" t="s"/>
      <c r="AV4" t="s"/>
      <c r="AW4" t="s"/>
      <c r="AX4" t="s"/>
      <c r="AY4" t="n">
        <v>6796331</v>
      </c>
      <c r="AZ4" t="s">
        <v>92</v>
      </c>
      <c r="BA4" t="s"/>
      <c r="BB4" t="n">
        <v>81495</v>
      </c>
      <c r="BC4" t="s"/>
      <c r="BD4" t="s"/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93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100</v>
      </c>
      <c r="F5" t="n">
        <v>-1</v>
      </c>
      <c r="G5" t="s">
        <v>74</v>
      </c>
      <c r="H5" t="s">
        <v>75</v>
      </c>
      <c r="I5" t="s"/>
      <c r="J5" t="s">
        <v>76</v>
      </c>
      <c r="K5" t="n">
        <v>81</v>
      </c>
      <c r="L5" t="s">
        <v>77</v>
      </c>
      <c r="M5" t="s"/>
      <c r="N5" t="s">
        <v>101</v>
      </c>
      <c r="O5" t="s">
        <v>79</v>
      </c>
      <c r="P5" t="s">
        <v>100</v>
      </c>
      <c r="Q5" t="s"/>
      <c r="R5" t="s">
        <v>80</v>
      </c>
      <c r="S5" t="s">
        <v>102</v>
      </c>
      <c r="T5" t="s">
        <v>82</v>
      </c>
      <c r="U5" t="s"/>
      <c r="V5" t="s">
        <v>83</v>
      </c>
      <c r="W5" t="s">
        <v>84</v>
      </c>
      <c r="X5" t="s"/>
      <c r="Y5" t="s">
        <v>85</v>
      </c>
      <c r="Z5">
        <f>HYPERLINK("https://hotelmonitor-cachepage.eclerx.com/savepage/tk_15427245730591156_sr_2029.html","info")</f>
        <v/>
      </c>
      <c r="AA5" t="n">
        <v>-2313850</v>
      </c>
      <c r="AB5" t="s"/>
      <c r="AC5" t="s"/>
      <c r="AD5" t="s">
        <v>86</v>
      </c>
      <c r="AE5" t="s"/>
      <c r="AF5" t="s"/>
      <c r="AG5" t="s"/>
      <c r="AH5" t="s"/>
      <c r="AI5" t="s"/>
      <c r="AJ5" t="s"/>
      <c r="AK5" t="s">
        <v>87</v>
      </c>
      <c r="AL5" t="s">
        <v>88</v>
      </c>
      <c r="AM5" t="s"/>
      <c r="AN5" t="s">
        <v>87</v>
      </c>
      <c r="AO5" t="s"/>
      <c r="AP5" t="n">
        <v>107</v>
      </c>
      <c r="AQ5" t="s">
        <v>89</v>
      </c>
      <c r="AR5" t="s">
        <v>96</v>
      </c>
      <c r="AS5" t="s"/>
      <c r="AT5" t="s">
        <v>91</v>
      </c>
      <c r="AU5" t="s"/>
      <c r="AV5" t="s"/>
      <c r="AW5" t="s"/>
      <c r="AX5" t="s"/>
      <c r="AY5" t="n">
        <v>2313850</v>
      </c>
      <c r="AZ5" t="s">
        <v>103</v>
      </c>
      <c r="BA5" t="s"/>
      <c r="BB5" t="n">
        <v>81416</v>
      </c>
      <c r="BC5" t="n">
        <v>13.546341</v>
      </c>
      <c r="BD5" t="n">
        <v>43.405987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104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100</v>
      </c>
      <c r="F6" t="n">
        <v>-1</v>
      </c>
      <c r="G6" t="s">
        <v>74</v>
      </c>
      <c r="H6" t="s">
        <v>75</v>
      </c>
      <c r="I6" t="s"/>
      <c r="J6" t="s">
        <v>76</v>
      </c>
      <c r="K6" t="n">
        <v>106</v>
      </c>
      <c r="L6" t="s">
        <v>77</v>
      </c>
      <c r="M6" t="s"/>
      <c r="N6" t="s">
        <v>105</v>
      </c>
      <c r="O6" t="s">
        <v>79</v>
      </c>
      <c r="P6" t="s">
        <v>100</v>
      </c>
      <c r="Q6" t="s"/>
      <c r="R6" t="s">
        <v>80</v>
      </c>
      <c r="S6" t="s">
        <v>106</v>
      </c>
      <c r="T6" t="s">
        <v>82</v>
      </c>
      <c r="U6" t="s"/>
      <c r="V6" t="s">
        <v>83</v>
      </c>
      <c r="W6" t="s">
        <v>84</v>
      </c>
      <c r="X6" t="s"/>
      <c r="Y6" t="s">
        <v>85</v>
      </c>
      <c r="Z6">
        <f>HYPERLINK("https://hotelmonitor-cachepage.eclerx.com/savepage/tk_15427245730591156_sr_2029.html","info")</f>
        <v/>
      </c>
      <c r="AA6" t="n">
        <v>-2313850</v>
      </c>
      <c r="AB6" t="s"/>
      <c r="AC6" t="s"/>
      <c r="AD6" t="s">
        <v>86</v>
      </c>
      <c r="AE6" t="s"/>
      <c r="AF6" t="s"/>
      <c r="AG6" t="s"/>
      <c r="AH6" t="s"/>
      <c r="AI6" t="s"/>
      <c r="AJ6" t="s"/>
      <c r="AK6" t="s">
        <v>87</v>
      </c>
      <c r="AL6" t="s">
        <v>88</v>
      </c>
      <c r="AM6" t="s"/>
      <c r="AN6" t="s">
        <v>87</v>
      </c>
      <c r="AO6" t="s"/>
      <c r="AP6" t="n">
        <v>107</v>
      </c>
      <c r="AQ6" t="s">
        <v>89</v>
      </c>
      <c r="AR6" t="s">
        <v>96</v>
      </c>
      <c r="AS6" t="s"/>
      <c r="AT6" t="s">
        <v>91</v>
      </c>
      <c r="AU6" t="s"/>
      <c r="AV6" t="s"/>
      <c r="AW6" t="s"/>
      <c r="AX6" t="s"/>
      <c r="AY6" t="n">
        <v>2313850</v>
      </c>
      <c r="AZ6" t="s">
        <v>103</v>
      </c>
      <c r="BA6" t="s"/>
      <c r="BB6" t="n">
        <v>81416</v>
      </c>
      <c r="BC6" t="n">
        <v>13.546341</v>
      </c>
      <c r="BD6" t="n">
        <v>43.405987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104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100</v>
      </c>
      <c r="F7" t="n">
        <v>-1</v>
      </c>
      <c r="G7" t="s">
        <v>74</v>
      </c>
      <c r="H7" t="s">
        <v>75</v>
      </c>
      <c r="I7" t="s"/>
      <c r="J7" t="s">
        <v>76</v>
      </c>
      <c r="K7" t="n">
        <v>128</v>
      </c>
      <c r="L7" t="s">
        <v>77</v>
      </c>
      <c r="M7" t="s"/>
      <c r="N7" t="s">
        <v>101</v>
      </c>
      <c r="O7" t="s">
        <v>79</v>
      </c>
      <c r="P7" t="s">
        <v>100</v>
      </c>
      <c r="Q7" t="s"/>
      <c r="R7" t="s">
        <v>80</v>
      </c>
      <c r="S7" t="s">
        <v>107</v>
      </c>
      <c r="T7" t="s">
        <v>82</v>
      </c>
      <c r="U7" t="s"/>
      <c r="V7" t="s">
        <v>83</v>
      </c>
      <c r="W7" t="s">
        <v>108</v>
      </c>
      <c r="X7" t="s"/>
      <c r="Y7" t="s">
        <v>85</v>
      </c>
      <c r="Z7">
        <f>HYPERLINK("https://hotelmonitor-cachepage.eclerx.com/savepage/tk_15427245730591156_sr_2029.html","info")</f>
        <v/>
      </c>
      <c r="AA7" t="n">
        <v>-2313850</v>
      </c>
      <c r="AB7" t="s"/>
      <c r="AC7" t="s"/>
      <c r="AD7" t="s">
        <v>86</v>
      </c>
      <c r="AE7" t="s"/>
      <c r="AF7" t="s"/>
      <c r="AG7" t="s"/>
      <c r="AH7" t="s"/>
      <c r="AI7" t="s"/>
      <c r="AJ7" t="s"/>
      <c r="AK7" t="s">
        <v>87</v>
      </c>
      <c r="AL7" t="s">
        <v>88</v>
      </c>
      <c r="AM7" t="s"/>
      <c r="AN7" t="s">
        <v>87</v>
      </c>
      <c r="AO7" t="s"/>
      <c r="AP7" t="n">
        <v>107</v>
      </c>
      <c r="AQ7" t="s">
        <v>89</v>
      </c>
      <c r="AR7" t="s">
        <v>96</v>
      </c>
      <c r="AS7" t="s"/>
      <c r="AT7" t="s">
        <v>91</v>
      </c>
      <c r="AU7" t="s"/>
      <c r="AV7" t="s"/>
      <c r="AW7" t="s"/>
      <c r="AX7" t="s"/>
      <c r="AY7" t="n">
        <v>2313850</v>
      </c>
      <c r="AZ7" t="s">
        <v>103</v>
      </c>
      <c r="BA7" t="s"/>
      <c r="BB7" t="n">
        <v>81416</v>
      </c>
      <c r="BC7" t="n">
        <v>13.546341</v>
      </c>
      <c r="BD7" t="n">
        <v>43.405987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104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100</v>
      </c>
      <c r="F8" t="n">
        <v>-1</v>
      </c>
      <c r="G8" t="s">
        <v>74</v>
      </c>
      <c r="H8" t="s">
        <v>75</v>
      </c>
      <c r="I8" t="s"/>
      <c r="J8" t="s">
        <v>76</v>
      </c>
      <c r="K8" t="n">
        <v>153</v>
      </c>
      <c r="L8" t="s">
        <v>77</v>
      </c>
      <c r="M8" t="s"/>
      <c r="N8" t="s">
        <v>105</v>
      </c>
      <c r="O8" t="s">
        <v>79</v>
      </c>
      <c r="P8" t="s">
        <v>100</v>
      </c>
      <c r="Q8" t="s"/>
      <c r="R8" t="s">
        <v>80</v>
      </c>
      <c r="S8" t="s">
        <v>109</v>
      </c>
      <c r="T8" t="s">
        <v>82</v>
      </c>
      <c r="U8" t="s"/>
      <c r="V8" t="s">
        <v>83</v>
      </c>
      <c r="W8" t="s">
        <v>108</v>
      </c>
      <c r="X8" t="s"/>
      <c r="Y8" t="s">
        <v>85</v>
      </c>
      <c r="Z8">
        <f>HYPERLINK("https://hotelmonitor-cachepage.eclerx.com/savepage/tk_15427245730591156_sr_2029.html","info")</f>
        <v/>
      </c>
      <c r="AA8" t="n">
        <v>-2313850</v>
      </c>
      <c r="AB8" t="s"/>
      <c r="AC8" t="s"/>
      <c r="AD8" t="s">
        <v>86</v>
      </c>
      <c r="AE8" t="s"/>
      <c r="AF8" t="s"/>
      <c r="AG8" t="s"/>
      <c r="AH8" t="s"/>
      <c r="AI8" t="s"/>
      <c r="AJ8" t="s"/>
      <c r="AK8" t="s">
        <v>87</v>
      </c>
      <c r="AL8" t="s">
        <v>88</v>
      </c>
      <c r="AM8" t="s"/>
      <c r="AN8" t="s">
        <v>87</v>
      </c>
      <c r="AO8" t="s"/>
      <c r="AP8" t="n">
        <v>107</v>
      </c>
      <c r="AQ8" t="s">
        <v>89</v>
      </c>
      <c r="AR8" t="s">
        <v>96</v>
      </c>
      <c r="AS8" t="s"/>
      <c r="AT8" t="s">
        <v>91</v>
      </c>
      <c r="AU8" t="s"/>
      <c r="AV8" t="s"/>
      <c r="AW8" t="s"/>
      <c r="AX8" t="s"/>
      <c r="AY8" t="n">
        <v>2313850</v>
      </c>
      <c r="AZ8" t="s">
        <v>103</v>
      </c>
      <c r="BA8" t="s"/>
      <c r="BB8" t="n">
        <v>81416</v>
      </c>
      <c r="BC8" t="n">
        <v>13.546341</v>
      </c>
      <c r="BD8" t="n">
        <v>43.405987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104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110</v>
      </c>
      <c r="F9" t="n">
        <v>-1</v>
      </c>
      <c r="G9" t="s">
        <v>74</v>
      </c>
      <c r="H9" t="s">
        <v>75</v>
      </c>
      <c r="I9" t="s"/>
      <c r="J9" t="s">
        <v>76</v>
      </c>
      <c r="K9" t="n">
        <v>158</v>
      </c>
      <c r="L9" t="s">
        <v>77</v>
      </c>
      <c r="M9" t="s"/>
      <c r="N9" t="s">
        <v>101</v>
      </c>
      <c r="O9" t="s">
        <v>79</v>
      </c>
      <c r="P9" t="s">
        <v>110</v>
      </c>
      <c r="Q9" t="s"/>
      <c r="R9" t="s">
        <v>80</v>
      </c>
      <c r="S9" t="s">
        <v>111</v>
      </c>
      <c r="T9" t="s">
        <v>82</v>
      </c>
      <c r="U9" t="s"/>
      <c r="V9" t="s">
        <v>83</v>
      </c>
      <c r="W9" t="s">
        <v>84</v>
      </c>
      <c r="X9" t="s"/>
      <c r="Y9" t="s">
        <v>85</v>
      </c>
      <c r="Z9">
        <f>HYPERLINK("https://hotelmonitor-cachepage.eclerx.com/savepage/tk_15427243484666226_sr_2029.html","info")</f>
        <v/>
      </c>
      <c r="AA9" t="n">
        <v>-2558534</v>
      </c>
      <c r="AB9" t="s"/>
      <c r="AC9" t="s"/>
      <c r="AD9" t="s">
        <v>86</v>
      </c>
      <c r="AE9" t="s"/>
      <c r="AF9" t="s"/>
      <c r="AG9" t="s"/>
      <c r="AH9" t="s"/>
      <c r="AI9" t="s"/>
      <c r="AJ9" t="s"/>
      <c r="AK9" t="s">
        <v>87</v>
      </c>
      <c r="AL9" t="s">
        <v>88</v>
      </c>
      <c r="AM9" t="s"/>
      <c r="AN9" t="s">
        <v>87</v>
      </c>
      <c r="AO9" t="s"/>
      <c r="AP9" t="n">
        <v>17</v>
      </c>
      <c r="AQ9" t="s">
        <v>89</v>
      </c>
      <c r="AR9" t="s">
        <v>96</v>
      </c>
      <c r="AS9" t="s"/>
      <c r="AT9" t="s">
        <v>91</v>
      </c>
      <c r="AU9" t="s"/>
      <c r="AV9" t="s"/>
      <c r="AW9" t="s"/>
      <c r="AX9" t="s"/>
      <c r="AY9" t="n">
        <v>2558534</v>
      </c>
      <c r="AZ9" t="s">
        <v>112</v>
      </c>
      <c r="BA9" t="s"/>
      <c r="BB9" t="n">
        <v>163137</v>
      </c>
      <c r="BC9" t="n">
        <v>11.990131891224</v>
      </c>
      <c r="BD9" t="n">
        <v>44.132750026742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93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110</v>
      </c>
      <c r="F10" t="n">
        <v>-1</v>
      </c>
      <c r="G10" t="s">
        <v>74</v>
      </c>
      <c r="H10" t="s">
        <v>75</v>
      </c>
      <c r="I10" t="s"/>
      <c r="J10" t="s">
        <v>76</v>
      </c>
      <c r="K10" t="n">
        <v>164</v>
      </c>
      <c r="L10" t="s">
        <v>77</v>
      </c>
      <c r="M10" t="s"/>
      <c r="N10" t="s">
        <v>113</v>
      </c>
      <c r="O10" t="s">
        <v>79</v>
      </c>
      <c r="P10" t="s">
        <v>110</v>
      </c>
      <c r="Q10" t="s"/>
      <c r="R10" t="s">
        <v>80</v>
      </c>
      <c r="S10" t="s">
        <v>114</v>
      </c>
      <c r="T10" t="s">
        <v>82</v>
      </c>
      <c r="U10" t="s"/>
      <c r="V10" t="s">
        <v>83</v>
      </c>
      <c r="W10" t="s">
        <v>84</v>
      </c>
      <c r="X10" t="s"/>
      <c r="Y10" t="s">
        <v>85</v>
      </c>
      <c r="Z10">
        <f>HYPERLINK("https://hotelmonitor-cachepage.eclerx.com/savepage/tk_15427243484666226_sr_2029.html","info")</f>
        <v/>
      </c>
      <c r="AA10" t="n">
        <v>-2558534</v>
      </c>
      <c r="AB10" t="s"/>
      <c r="AC10" t="s"/>
      <c r="AD10" t="s">
        <v>86</v>
      </c>
      <c r="AE10" t="s"/>
      <c r="AF10" t="s"/>
      <c r="AG10" t="s"/>
      <c r="AH10" t="s"/>
      <c r="AI10" t="s"/>
      <c r="AJ10" t="s"/>
      <c r="AK10" t="s">
        <v>87</v>
      </c>
      <c r="AL10" t="s">
        <v>88</v>
      </c>
      <c r="AM10" t="s"/>
      <c r="AN10" t="s">
        <v>87</v>
      </c>
      <c r="AO10" t="s"/>
      <c r="AP10" t="n">
        <v>17</v>
      </c>
      <c r="AQ10" t="s">
        <v>89</v>
      </c>
      <c r="AR10" t="s">
        <v>96</v>
      </c>
      <c r="AS10" t="s"/>
      <c r="AT10" t="s">
        <v>91</v>
      </c>
      <c r="AU10" t="s"/>
      <c r="AV10" t="s"/>
      <c r="AW10" t="s"/>
      <c r="AX10" t="s"/>
      <c r="AY10" t="n">
        <v>2558534</v>
      </c>
      <c r="AZ10" t="s">
        <v>112</v>
      </c>
      <c r="BA10" t="s"/>
      <c r="BB10" t="n">
        <v>163137</v>
      </c>
      <c r="BC10" t="n">
        <v>11.990131891224</v>
      </c>
      <c r="BD10" t="n">
        <v>44.132750026742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93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110</v>
      </c>
      <c r="F11" t="n">
        <v>-1</v>
      </c>
      <c r="G11" t="s">
        <v>74</v>
      </c>
      <c r="H11" t="s">
        <v>75</v>
      </c>
      <c r="I11" t="s"/>
      <c r="J11" t="s">
        <v>76</v>
      </c>
      <c r="K11" t="n">
        <v>164</v>
      </c>
      <c r="L11" t="s">
        <v>77</v>
      </c>
      <c r="M11" t="s"/>
      <c r="N11" t="s">
        <v>113</v>
      </c>
      <c r="O11" t="s">
        <v>79</v>
      </c>
      <c r="P11" t="s">
        <v>110</v>
      </c>
      <c r="Q11" t="s"/>
      <c r="R11" t="s">
        <v>80</v>
      </c>
      <c r="S11" t="s">
        <v>114</v>
      </c>
      <c r="T11" t="s">
        <v>82</v>
      </c>
      <c r="U11" t="s"/>
      <c r="V11" t="s">
        <v>83</v>
      </c>
      <c r="W11" t="s">
        <v>84</v>
      </c>
      <c r="X11" t="s"/>
      <c r="Y11" t="s">
        <v>85</v>
      </c>
      <c r="Z11">
        <f>HYPERLINK("https://hotelmonitor-cachepage.eclerx.com/savepage/tk_15427243484666226_sr_2029.html","info")</f>
        <v/>
      </c>
      <c r="AA11" t="n">
        <v>-2558534</v>
      </c>
      <c r="AB11" t="s"/>
      <c r="AC11" t="s"/>
      <c r="AD11" t="s">
        <v>86</v>
      </c>
      <c r="AE11" t="s"/>
      <c r="AF11" t="s"/>
      <c r="AG11" t="s"/>
      <c r="AH11" t="s"/>
      <c r="AI11" t="s"/>
      <c r="AJ11" t="s"/>
      <c r="AK11" t="s">
        <v>87</v>
      </c>
      <c r="AL11" t="s">
        <v>88</v>
      </c>
      <c r="AM11" t="s"/>
      <c r="AN11" t="s">
        <v>87</v>
      </c>
      <c r="AO11" t="s"/>
      <c r="AP11" t="n">
        <v>17</v>
      </c>
      <c r="AQ11" t="s">
        <v>89</v>
      </c>
      <c r="AR11" t="s">
        <v>96</v>
      </c>
      <c r="AS11" t="s"/>
      <c r="AT11" t="s">
        <v>91</v>
      </c>
      <c r="AU11" t="s"/>
      <c r="AV11" t="s"/>
      <c r="AW11" t="s"/>
      <c r="AX11" t="s"/>
      <c r="AY11" t="n">
        <v>2558534</v>
      </c>
      <c r="AZ11" t="s">
        <v>112</v>
      </c>
      <c r="BA11" t="s"/>
      <c r="BB11" t="n">
        <v>163137</v>
      </c>
      <c r="BC11" t="n">
        <v>11.990131891224</v>
      </c>
      <c r="BD11" t="n">
        <v>44.132750026742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93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110</v>
      </c>
      <c r="F12" t="n">
        <v>-1</v>
      </c>
      <c r="G12" t="s">
        <v>74</v>
      </c>
      <c r="H12" t="s">
        <v>75</v>
      </c>
      <c r="I12" t="s"/>
      <c r="J12" t="s">
        <v>76</v>
      </c>
      <c r="K12" t="n">
        <v>170</v>
      </c>
      <c r="L12" t="s">
        <v>77</v>
      </c>
      <c r="M12" t="s"/>
      <c r="N12" t="s">
        <v>115</v>
      </c>
      <c r="O12" t="s">
        <v>79</v>
      </c>
      <c r="P12" t="s">
        <v>110</v>
      </c>
      <c r="Q12" t="s"/>
      <c r="R12" t="s">
        <v>80</v>
      </c>
      <c r="S12" t="s">
        <v>116</v>
      </c>
      <c r="T12" t="s">
        <v>82</v>
      </c>
      <c r="U12" t="s"/>
      <c r="V12" t="s">
        <v>83</v>
      </c>
      <c r="W12" t="s">
        <v>84</v>
      </c>
      <c r="X12" t="s"/>
      <c r="Y12" t="s">
        <v>85</v>
      </c>
      <c r="Z12">
        <f>HYPERLINK("https://hotelmonitor-cachepage.eclerx.com/savepage/tk_15427243484666226_sr_2029.html","info")</f>
        <v/>
      </c>
      <c r="AA12" t="n">
        <v>-2558534</v>
      </c>
      <c r="AB12" t="s"/>
      <c r="AC12" t="s"/>
      <c r="AD12" t="s">
        <v>86</v>
      </c>
      <c r="AE12" t="s"/>
      <c r="AF12" t="s"/>
      <c r="AG12" t="s"/>
      <c r="AH12" t="s"/>
      <c r="AI12" t="s"/>
      <c r="AJ12" t="s"/>
      <c r="AK12" t="s">
        <v>87</v>
      </c>
      <c r="AL12" t="s">
        <v>88</v>
      </c>
      <c r="AM12" t="s"/>
      <c r="AN12" t="s">
        <v>87</v>
      </c>
      <c r="AO12" t="s"/>
      <c r="AP12" t="n">
        <v>17</v>
      </c>
      <c r="AQ12" t="s">
        <v>89</v>
      </c>
      <c r="AR12" t="s">
        <v>117</v>
      </c>
      <c r="AS12" t="s"/>
      <c r="AT12" t="s">
        <v>91</v>
      </c>
      <c r="AU12" t="s"/>
      <c r="AV12" t="s"/>
      <c r="AW12" t="s"/>
      <c r="AX12" t="s"/>
      <c r="AY12" t="n">
        <v>2558534</v>
      </c>
      <c r="AZ12" t="s">
        <v>112</v>
      </c>
      <c r="BA12" t="s"/>
      <c r="BB12" t="n">
        <v>163137</v>
      </c>
      <c r="BC12" t="n">
        <v>11.990131891224</v>
      </c>
      <c r="BD12" t="n">
        <v>44.132750026742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93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110</v>
      </c>
      <c r="F13" t="n">
        <v>-1</v>
      </c>
      <c r="G13" t="s">
        <v>74</v>
      </c>
      <c r="H13" t="s">
        <v>75</v>
      </c>
      <c r="I13" t="s"/>
      <c r="J13" t="s">
        <v>76</v>
      </c>
      <c r="K13" t="n">
        <v>172</v>
      </c>
      <c r="L13" t="s">
        <v>77</v>
      </c>
      <c r="M13" t="s"/>
      <c r="N13" t="s">
        <v>118</v>
      </c>
      <c r="O13" t="s">
        <v>79</v>
      </c>
      <c r="P13" t="s">
        <v>110</v>
      </c>
      <c r="Q13" t="s"/>
      <c r="R13" t="s">
        <v>80</v>
      </c>
      <c r="S13" t="s">
        <v>119</v>
      </c>
      <c r="T13" t="s">
        <v>82</v>
      </c>
      <c r="U13" t="s"/>
      <c r="V13" t="s">
        <v>83</v>
      </c>
      <c r="W13" t="s">
        <v>84</v>
      </c>
      <c r="X13" t="s"/>
      <c r="Y13" t="s">
        <v>85</v>
      </c>
      <c r="Z13">
        <f>HYPERLINK("https://hotelmonitor-cachepage.eclerx.com/savepage/tk_15427243484666226_sr_2029.html","info")</f>
        <v/>
      </c>
      <c r="AA13" t="n">
        <v>-2558534</v>
      </c>
      <c r="AB13" t="s"/>
      <c r="AC13" t="s"/>
      <c r="AD13" t="s">
        <v>86</v>
      </c>
      <c r="AE13" t="s"/>
      <c r="AF13" t="s"/>
      <c r="AG13" t="s"/>
      <c r="AH13" t="s"/>
      <c r="AI13" t="s"/>
      <c r="AJ13" t="s"/>
      <c r="AK13" t="s">
        <v>87</v>
      </c>
      <c r="AL13" t="s">
        <v>88</v>
      </c>
      <c r="AM13" t="s"/>
      <c r="AN13" t="s">
        <v>87</v>
      </c>
      <c r="AO13" t="s"/>
      <c r="AP13" t="n">
        <v>17</v>
      </c>
      <c r="AQ13" t="s">
        <v>89</v>
      </c>
      <c r="AR13" t="s">
        <v>96</v>
      </c>
      <c r="AS13" t="s"/>
      <c r="AT13" t="s">
        <v>91</v>
      </c>
      <c r="AU13" t="s"/>
      <c r="AV13" t="s"/>
      <c r="AW13" t="s"/>
      <c r="AX13" t="s"/>
      <c r="AY13" t="n">
        <v>2558534</v>
      </c>
      <c r="AZ13" t="s">
        <v>112</v>
      </c>
      <c r="BA13" t="s"/>
      <c r="BB13" t="n">
        <v>163137</v>
      </c>
      <c r="BC13" t="n">
        <v>11.990131891224</v>
      </c>
      <c r="BD13" t="n">
        <v>44.132750026742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93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110</v>
      </c>
      <c r="F14" t="n">
        <v>-1</v>
      </c>
      <c r="G14" t="s">
        <v>74</v>
      </c>
      <c r="H14" t="s">
        <v>75</v>
      </c>
      <c r="I14" t="s"/>
      <c r="J14" t="s">
        <v>76</v>
      </c>
      <c r="K14" t="n">
        <v>236</v>
      </c>
      <c r="L14" t="s">
        <v>77</v>
      </c>
      <c r="M14" t="s"/>
      <c r="N14" t="s">
        <v>101</v>
      </c>
      <c r="O14" t="s">
        <v>79</v>
      </c>
      <c r="P14" t="s">
        <v>110</v>
      </c>
      <c r="Q14" t="s"/>
      <c r="R14" t="s">
        <v>80</v>
      </c>
      <c r="S14" t="s">
        <v>120</v>
      </c>
      <c r="T14" t="s">
        <v>82</v>
      </c>
      <c r="U14" t="s"/>
      <c r="V14" t="s">
        <v>83</v>
      </c>
      <c r="W14" t="s">
        <v>108</v>
      </c>
      <c r="X14" t="s"/>
      <c r="Y14" t="s">
        <v>85</v>
      </c>
      <c r="Z14">
        <f>HYPERLINK("https://hotelmonitor-cachepage.eclerx.com/savepage/tk_15427243484666226_sr_2029.html","info")</f>
        <v/>
      </c>
      <c r="AA14" t="n">
        <v>-2558534</v>
      </c>
      <c r="AB14" t="s"/>
      <c r="AC14" t="s"/>
      <c r="AD14" t="s">
        <v>86</v>
      </c>
      <c r="AE14" t="s"/>
      <c r="AF14" t="s"/>
      <c r="AG14" t="s"/>
      <c r="AH14" t="s"/>
      <c r="AI14" t="s"/>
      <c r="AJ14" t="s"/>
      <c r="AK14" t="s">
        <v>87</v>
      </c>
      <c r="AL14" t="s">
        <v>88</v>
      </c>
      <c r="AM14" t="s"/>
      <c r="AN14" t="s">
        <v>87</v>
      </c>
      <c r="AO14" t="s"/>
      <c r="AP14" t="n">
        <v>17</v>
      </c>
      <c r="AQ14" t="s">
        <v>89</v>
      </c>
      <c r="AR14" t="s">
        <v>96</v>
      </c>
      <c r="AS14" t="s"/>
      <c r="AT14" t="s">
        <v>91</v>
      </c>
      <c r="AU14" t="s"/>
      <c r="AV14" t="s"/>
      <c r="AW14" t="s"/>
      <c r="AX14" t="s"/>
      <c r="AY14" t="n">
        <v>2558534</v>
      </c>
      <c r="AZ14" t="s">
        <v>112</v>
      </c>
      <c r="BA14" t="s"/>
      <c r="BB14" t="n">
        <v>163137</v>
      </c>
      <c r="BC14" t="n">
        <v>11.990131891224</v>
      </c>
      <c r="BD14" t="n">
        <v>44.132750026742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93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110</v>
      </c>
      <c r="F15" t="n">
        <v>-1</v>
      </c>
      <c r="G15" t="s">
        <v>74</v>
      </c>
      <c r="H15" t="s">
        <v>75</v>
      </c>
      <c r="I15" t="s"/>
      <c r="J15" t="s">
        <v>76</v>
      </c>
      <c r="K15" t="n">
        <v>250</v>
      </c>
      <c r="L15" t="s">
        <v>77</v>
      </c>
      <c r="M15" t="s"/>
      <c r="N15" t="s">
        <v>118</v>
      </c>
      <c r="O15" t="s">
        <v>79</v>
      </c>
      <c r="P15" t="s">
        <v>110</v>
      </c>
      <c r="Q15" t="s"/>
      <c r="R15" t="s">
        <v>80</v>
      </c>
      <c r="S15" t="s">
        <v>121</v>
      </c>
      <c r="T15" t="s">
        <v>82</v>
      </c>
      <c r="U15" t="s"/>
      <c r="V15" t="s">
        <v>83</v>
      </c>
      <c r="W15" t="s">
        <v>108</v>
      </c>
      <c r="X15" t="s"/>
      <c r="Y15" t="s">
        <v>85</v>
      </c>
      <c r="Z15">
        <f>HYPERLINK("https://hotelmonitor-cachepage.eclerx.com/savepage/tk_15427243484666226_sr_2029.html","info")</f>
        <v/>
      </c>
      <c r="AA15" t="n">
        <v>-2558534</v>
      </c>
      <c r="AB15" t="s"/>
      <c r="AC15" t="s"/>
      <c r="AD15" t="s">
        <v>86</v>
      </c>
      <c r="AE15" t="s"/>
      <c r="AF15" t="s"/>
      <c r="AG15" t="s"/>
      <c r="AH15" t="s"/>
      <c r="AI15" t="s"/>
      <c r="AJ15" t="s"/>
      <c r="AK15" t="s">
        <v>87</v>
      </c>
      <c r="AL15" t="s">
        <v>88</v>
      </c>
      <c r="AM15" t="s"/>
      <c r="AN15" t="s">
        <v>87</v>
      </c>
      <c r="AO15" t="s"/>
      <c r="AP15" t="n">
        <v>17</v>
      </c>
      <c r="AQ15" t="s">
        <v>89</v>
      </c>
      <c r="AR15" t="s">
        <v>96</v>
      </c>
      <c r="AS15" t="s"/>
      <c r="AT15" t="s">
        <v>91</v>
      </c>
      <c r="AU15" t="s"/>
      <c r="AV15" t="s"/>
      <c r="AW15" t="s"/>
      <c r="AX15" t="s"/>
      <c r="AY15" t="n">
        <v>2558534</v>
      </c>
      <c r="AZ15" t="s">
        <v>112</v>
      </c>
      <c r="BA15" t="s"/>
      <c r="BB15" t="n">
        <v>163137</v>
      </c>
      <c r="BC15" t="n">
        <v>11.990131891224</v>
      </c>
      <c r="BD15" t="n">
        <v>44.132750026742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93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110</v>
      </c>
      <c r="F16" t="n">
        <v>-1</v>
      </c>
      <c r="G16" t="s">
        <v>74</v>
      </c>
      <c r="H16" t="s">
        <v>75</v>
      </c>
      <c r="I16" t="s"/>
      <c r="J16" t="s">
        <v>76</v>
      </c>
      <c r="K16" t="n">
        <v>256</v>
      </c>
      <c r="L16" t="s">
        <v>77</v>
      </c>
      <c r="M16" t="s"/>
      <c r="N16" t="s">
        <v>115</v>
      </c>
      <c r="O16" t="s">
        <v>79</v>
      </c>
      <c r="P16" t="s">
        <v>110</v>
      </c>
      <c r="Q16" t="s"/>
      <c r="R16" t="s">
        <v>80</v>
      </c>
      <c r="S16" t="s">
        <v>122</v>
      </c>
      <c r="T16" t="s">
        <v>82</v>
      </c>
      <c r="U16" t="s"/>
      <c r="V16" t="s">
        <v>83</v>
      </c>
      <c r="W16" t="s">
        <v>108</v>
      </c>
      <c r="X16" t="s"/>
      <c r="Y16" t="s">
        <v>85</v>
      </c>
      <c r="Z16">
        <f>HYPERLINK("https://hotelmonitor-cachepage.eclerx.com/savepage/tk_15427243484666226_sr_2029.html","info")</f>
        <v/>
      </c>
      <c r="AA16" t="n">
        <v>-2558534</v>
      </c>
      <c r="AB16" t="s"/>
      <c r="AC16" t="s"/>
      <c r="AD16" t="s">
        <v>86</v>
      </c>
      <c r="AE16" t="s"/>
      <c r="AF16" t="s"/>
      <c r="AG16" t="s"/>
      <c r="AH16" t="s"/>
      <c r="AI16" t="s"/>
      <c r="AJ16" t="s"/>
      <c r="AK16" t="s">
        <v>87</v>
      </c>
      <c r="AL16" t="s">
        <v>88</v>
      </c>
      <c r="AM16" t="s"/>
      <c r="AN16" t="s">
        <v>87</v>
      </c>
      <c r="AO16" t="s"/>
      <c r="AP16" t="n">
        <v>17</v>
      </c>
      <c r="AQ16" t="s">
        <v>89</v>
      </c>
      <c r="AR16" t="s">
        <v>117</v>
      </c>
      <c r="AS16" t="s"/>
      <c r="AT16" t="s">
        <v>91</v>
      </c>
      <c r="AU16" t="s"/>
      <c r="AV16" t="s"/>
      <c r="AW16" t="s"/>
      <c r="AX16" t="s"/>
      <c r="AY16" t="n">
        <v>2558534</v>
      </c>
      <c r="AZ16" t="s">
        <v>112</v>
      </c>
      <c r="BA16" t="s"/>
      <c r="BB16" t="n">
        <v>163137</v>
      </c>
      <c r="BC16" t="n">
        <v>11.990131891224</v>
      </c>
      <c r="BD16" t="n">
        <v>44.132750026742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93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110</v>
      </c>
      <c r="F17" t="n">
        <v>-1</v>
      </c>
      <c r="G17" t="s">
        <v>74</v>
      </c>
      <c r="H17" t="s">
        <v>75</v>
      </c>
      <c r="I17" t="s"/>
      <c r="J17" t="s">
        <v>76</v>
      </c>
      <c r="K17" t="n">
        <v>1299</v>
      </c>
      <c r="L17" t="s">
        <v>77</v>
      </c>
      <c r="M17" t="s"/>
      <c r="N17" t="s">
        <v>123</v>
      </c>
      <c r="O17" t="s">
        <v>79</v>
      </c>
      <c r="P17" t="s">
        <v>110</v>
      </c>
      <c r="Q17" t="s"/>
      <c r="R17" t="s">
        <v>80</v>
      </c>
      <c r="S17" t="s">
        <v>124</v>
      </c>
      <c r="T17" t="s">
        <v>82</v>
      </c>
      <c r="U17" t="s"/>
      <c r="V17" t="s">
        <v>83</v>
      </c>
      <c r="W17" t="s">
        <v>84</v>
      </c>
      <c r="X17" t="s"/>
      <c r="Y17" t="s">
        <v>85</v>
      </c>
      <c r="Z17">
        <f>HYPERLINK("https://hotelmonitor-cachepage.eclerx.com/savepage/tk_15427243484666226_sr_2029.html","info")</f>
        <v/>
      </c>
      <c r="AA17" t="n">
        <v>-2558534</v>
      </c>
      <c r="AB17" t="s"/>
      <c r="AC17" t="s"/>
      <c r="AD17" t="s">
        <v>86</v>
      </c>
      <c r="AE17" t="s"/>
      <c r="AF17" t="s"/>
      <c r="AG17" t="s"/>
      <c r="AH17" t="s"/>
      <c r="AI17" t="s"/>
      <c r="AJ17" t="s"/>
      <c r="AK17" t="s">
        <v>87</v>
      </c>
      <c r="AL17" t="s">
        <v>88</v>
      </c>
      <c r="AM17" t="s"/>
      <c r="AN17" t="s">
        <v>87</v>
      </c>
      <c r="AO17" t="s"/>
      <c r="AP17" t="n">
        <v>17</v>
      </c>
      <c r="AQ17" t="s">
        <v>89</v>
      </c>
      <c r="AR17" t="s">
        <v>96</v>
      </c>
      <c r="AS17" t="s"/>
      <c r="AT17" t="s">
        <v>91</v>
      </c>
      <c r="AU17" t="s"/>
      <c r="AV17" t="s"/>
      <c r="AW17" t="s"/>
      <c r="AX17" t="s"/>
      <c r="AY17" t="n">
        <v>2558534</v>
      </c>
      <c r="AZ17" t="s">
        <v>112</v>
      </c>
      <c r="BA17" t="s"/>
      <c r="BB17" t="n">
        <v>163137</v>
      </c>
      <c r="BC17" t="n">
        <v>11.990131891224</v>
      </c>
      <c r="BD17" t="n">
        <v>44.132750026742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93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110</v>
      </c>
      <c r="F18" t="n">
        <v>-1</v>
      </c>
      <c r="G18" t="s">
        <v>74</v>
      </c>
      <c r="H18" t="s">
        <v>75</v>
      </c>
      <c r="I18" t="s"/>
      <c r="J18" t="s">
        <v>76</v>
      </c>
      <c r="K18" t="n">
        <v>1299</v>
      </c>
      <c r="L18" t="s">
        <v>77</v>
      </c>
      <c r="M18" t="s"/>
      <c r="N18" t="s">
        <v>123</v>
      </c>
      <c r="O18" t="s">
        <v>79</v>
      </c>
      <c r="P18" t="s">
        <v>110</v>
      </c>
      <c r="Q18" t="s"/>
      <c r="R18" t="s">
        <v>80</v>
      </c>
      <c r="S18" t="s">
        <v>124</v>
      </c>
      <c r="T18" t="s">
        <v>82</v>
      </c>
      <c r="U18" t="s"/>
      <c r="V18" t="s">
        <v>83</v>
      </c>
      <c r="W18" t="s">
        <v>84</v>
      </c>
      <c r="X18" t="s"/>
      <c r="Y18" t="s">
        <v>85</v>
      </c>
      <c r="Z18">
        <f>HYPERLINK("https://hotelmonitor-cachepage.eclerx.com/savepage/tk_15427243484666226_sr_2029.html","info")</f>
        <v/>
      </c>
      <c r="AA18" t="n">
        <v>-2558534</v>
      </c>
      <c r="AB18" t="s"/>
      <c r="AC18" t="s"/>
      <c r="AD18" t="s">
        <v>86</v>
      </c>
      <c r="AE18" t="s"/>
      <c r="AF18" t="s"/>
      <c r="AG18" t="s"/>
      <c r="AH18" t="s"/>
      <c r="AI18" t="s"/>
      <c r="AJ18" t="s"/>
      <c r="AK18" t="s">
        <v>87</v>
      </c>
      <c r="AL18" t="s">
        <v>88</v>
      </c>
      <c r="AM18" t="s"/>
      <c r="AN18" t="s">
        <v>87</v>
      </c>
      <c r="AO18" t="s"/>
      <c r="AP18" t="n">
        <v>17</v>
      </c>
      <c r="AQ18" t="s">
        <v>89</v>
      </c>
      <c r="AR18" t="s">
        <v>96</v>
      </c>
      <c r="AS18" t="s"/>
      <c r="AT18" t="s">
        <v>91</v>
      </c>
      <c r="AU18" t="s"/>
      <c r="AV18" t="s"/>
      <c r="AW18" t="s"/>
      <c r="AX18" t="s"/>
      <c r="AY18" t="n">
        <v>2558534</v>
      </c>
      <c r="AZ18" t="s">
        <v>112</v>
      </c>
      <c r="BA18" t="s"/>
      <c r="BB18" t="n">
        <v>163137</v>
      </c>
      <c r="BC18" t="n">
        <v>11.990131891224</v>
      </c>
      <c r="BD18" t="n">
        <v>44.132750026742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93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125</v>
      </c>
      <c r="F19" t="n">
        <v>-1</v>
      </c>
      <c r="G19" t="s">
        <v>74</v>
      </c>
      <c r="H19" t="s">
        <v>75</v>
      </c>
      <c r="I19" t="s"/>
      <c r="J19" t="s">
        <v>76</v>
      </c>
      <c r="K19" t="n">
        <v>96</v>
      </c>
      <c r="L19" t="s">
        <v>77</v>
      </c>
      <c r="M19" t="s"/>
      <c r="N19" t="s">
        <v>126</v>
      </c>
      <c r="O19" t="s">
        <v>79</v>
      </c>
      <c r="P19" t="s">
        <v>125</v>
      </c>
      <c r="Q19" t="s"/>
      <c r="R19" t="s">
        <v>80</v>
      </c>
      <c r="S19" t="s">
        <v>127</v>
      </c>
      <c r="T19" t="s">
        <v>82</v>
      </c>
      <c r="U19" t="s"/>
      <c r="V19" t="s">
        <v>83</v>
      </c>
      <c r="W19" t="s">
        <v>84</v>
      </c>
      <c r="X19" t="s"/>
      <c r="Y19" t="s">
        <v>85</v>
      </c>
      <c r="Z19">
        <f>HYPERLINK("https://hotelmonitor-cachepage.eclerx.com/savepage/tk_15427243511628764_sr_2029.html","info")</f>
        <v/>
      </c>
      <c r="AA19" t="n">
        <v>-2649271</v>
      </c>
      <c r="AB19" t="s"/>
      <c r="AC19" t="s"/>
      <c r="AD19" t="s">
        <v>86</v>
      </c>
      <c r="AE19" t="s"/>
      <c r="AF19" t="s"/>
      <c r="AG19" t="s"/>
      <c r="AH19" t="s"/>
      <c r="AI19" t="s"/>
      <c r="AJ19" t="s"/>
      <c r="AK19" t="s">
        <v>87</v>
      </c>
      <c r="AL19" t="s">
        <v>88</v>
      </c>
      <c r="AM19" t="s"/>
      <c r="AN19" t="s">
        <v>87</v>
      </c>
      <c r="AO19" t="s"/>
      <c r="AP19" t="n">
        <v>18</v>
      </c>
      <c r="AQ19" t="s">
        <v>89</v>
      </c>
      <c r="AR19" t="s">
        <v>90</v>
      </c>
      <c r="AS19" t="s"/>
      <c r="AT19" t="s">
        <v>91</v>
      </c>
      <c r="AU19" t="s"/>
      <c r="AV19" t="s"/>
      <c r="AW19" t="s"/>
      <c r="AX19" t="s"/>
      <c r="AY19" t="n">
        <v>2649271</v>
      </c>
      <c r="AZ19" t="s">
        <v>128</v>
      </c>
      <c r="BA19" t="s"/>
      <c r="BB19" t="n">
        <v>75349</v>
      </c>
      <c r="BC19" t="n">
        <v>11.341819</v>
      </c>
      <c r="BD19" t="n">
        <v>44.493558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93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125</v>
      </c>
      <c r="F20" t="n">
        <v>-1</v>
      </c>
      <c r="G20" t="s">
        <v>74</v>
      </c>
      <c r="H20" t="s">
        <v>75</v>
      </c>
      <c r="I20" t="s"/>
      <c r="J20" t="s">
        <v>76</v>
      </c>
      <c r="K20" t="n">
        <v>104</v>
      </c>
      <c r="L20" t="s">
        <v>77</v>
      </c>
      <c r="M20" t="s"/>
      <c r="N20" t="s">
        <v>129</v>
      </c>
      <c r="O20" t="s">
        <v>79</v>
      </c>
      <c r="P20" t="s">
        <v>125</v>
      </c>
      <c r="Q20" t="s"/>
      <c r="R20" t="s">
        <v>80</v>
      </c>
      <c r="S20" t="s">
        <v>130</v>
      </c>
      <c r="T20" t="s">
        <v>82</v>
      </c>
      <c r="U20" t="s"/>
      <c r="V20" t="s">
        <v>83</v>
      </c>
      <c r="W20" t="s">
        <v>84</v>
      </c>
      <c r="X20" t="s"/>
      <c r="Y20" t="s">
        <v>85</v>
      </c>
      <c r="Z20">
        <f>HYPERLINK("https://hotelmonitor-cachepage.eclerx.com/savepage/tk_15427243511628764_sr_2029.html","info")</f>
        <v/>
      </c>
      <c r="AA20" t="n">
        <v>-2649271</v>
      </c>
      <c r="AB20" t="s"/>
      <c r="AC20" t="s"/>
      <c r="AD20" t="s">
        <v>86</v>
      </c>
      <c r="AE20" t="s"/>
      <c r="AF20" t="s"/>
      <c r="AG20" t="s"/>
      <c r="AH20" t="s"/>
      <c r="AI20" t="s"/>
      <c r="AJ20" t="s"/>
      <c r="AK20" t="s">
        <v>87</v>
      </c>
      <c r="AL20" t="s">
        <v>88</v>
      </c>
      <c r="AM20" t="s"/>
      <c r="AN20" t="s">
        <v>87</v>
      </c>
      <c r="AO20" t="s"/>
      <c r="AP20" t="n">
        <v>18</v>
      </c>
      <c r="AQ20" t="s">
        <v>89</v>
      </c>
      <c r="AR20" t="s">
        <v>90</v>
      </c>
      <c r="AS20" t="s"/>
      <c r="AT20" t="s">
        <v>91</v>
      </c>
      <c r="AU20" t="s"/>
      <c r="AV20" t="s"/>
      <c r="AW20" t="s"/>
      <c r="AX20" t="s"/>
      <c r="AY20" t="n">
        <v>2649271</v>
      </c>
      <c r="AZ20" t="s">
        <v>128</v>
      </c>
      <c r="BA20" t="s"/>
      <c r="BB20" t="n">
        <v>75349</v>
      </c>
      <c r="BC20" t="n">
        <v>11.341819</v>
      </c>
      <c r="BD20" t="n">
        <v>44.493558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93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125</v>
      </c>
      <c r="F21" t="n">
        <v>-1</v>
      </c>
      <c r="G21" t="s">
        <v>74</v>
      </c>
      <c r="H21" t="s">
        <v>75</v>
      </c>
      <c r="I21" t="s"/>
      <c r="J21" t="s">
        <v>76</v>
      </c>
      <c r="K21" t="n">
        <v>123</v>
      </c>
      <c r="L21" t="s">
        <v>77</v>
      </c>
      <c r="M21" t="s"/>
      <c r="N21" t="s">
        <v>131</v>
      </c>
      <c r="O21" t="s">
        <v>79</v>
      </c>
      <c r="P21" t="s">
        <v>125</v>
      </c>
      <c r="Q21" t="s"/>
      <c r="R21" t="s">
        <v>80</v>
      </c>
      <c r="S21" t="s">
        <v>132</v>
      </c>
      <c r="T21" t="s">
        <v>82</v>
      </c>
      <c r="U21" t="s"/>
      <c r="V21" t="s">
        <v>83</v>
      </c>
      <c r="W21" t="s">
        <v>84</v>
      </c>
      <c r="X21" t="s"/>
      <c r="Y21" t="s">
        <v>85</v>
      </c>
      <c r="Z21">
        <f>HYPERLINK("https://hotelmonitor-cachepage.eclerx.com/savepage/tk_15427243511628764_sr_2029.html","info")</f>
        <v/>
      </c>
      <c r="AA21" t="n">
        <v>-2649271</v>
      </c>
      <c r="AB21" t="s"/>
      <c r="AC21" t="s"/>
      <c r="AD21" t="s">
        <v>86</v>
      </c>
      <c r="AE21" t="s"/>
      <c r="AF21" t="s"/>
      <c r="AG21" t="s"/>
      <c r="AH21" t="s"/>
      <c r="AI21" t="s"/>
      <c r="AJ21" t="s"/>
      <c r="AK21" t="s">
        <v>87</v>
      </c>
      <c r="AL21" t="s">
        <v>88</v>
      </c>
      <c r="AM21" t="s"/>
      <c r="AN21" t="s">
        <v>87</v>
      </c>
      <c r="AO21" t="s"/>
      <c r="AP21" t="n">
        <v>18</v>
      </c>
      <c r="AQ21" t="s">
        <v>89</v>
      </c>
      <c r="AR21" t="s">
        <v>99</v>
      </c>
      <c r="AS21" t="s"/>
      <c r="AT21" t="s">
        <v>91</v>
      </c>
      <c r="AU21" t="s"/>
      <c r="AV21" t="s"/>
      <c r="AW21" t="s"/>
      <c r="AX21" t="s"/>
      <c r="AY21" t="n">
        <v>2649271</v>
      </c>
      <c r="AZ21" t="s">
        <v>128</v>
      </c>
      <c r="BA21" t="s"/>
      <c r="BB21" t="n">
        <v>75349</v>
      </c>
      <c r="BC21" t="n">
        <v>11.341819</v>
      </c>
      <c r="BD21" t="n">
        <v>44.493558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93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125</v>
      </c>
      <c r="F22" t="n">
        <v>-1</v>
      </c>
      <c r="G22" t="s">
        <v>74</v>
      </c>
      <c r="H22" t="s">
        <v>75</v>
      </c>
      <c r="I22" t="s"/>
      <c r="J22" t="s">
        <v>76</v>
      </c>
      <c r="K22" t="n">
        <v>131</v>
      </c>
      <c r="L22" t="s">
        <v>77</v>
      </c>
      <c r="M22" t="s"/>
      <c r="N22" t="s">
        <v>133</v>
      </c>
      <c r="O22" t="s">
        <v>79</v>
      </c>
      <c r="P22" t="s">
        <v>125</v>
      </c>
      <c r="Q22" t="s"/>
      <c r="R22" t="s">
        <v>80</v>
      </c>
      <c r="S22" t="s">
        <v>134</v>
      </c>
      <c r="T22" t="s">
        <v>82</v>
      </c>
      <c r="U22" t="s"/>
      <c r="V22" t="s">
        <v>83</v>
      </c>
      <c r="W22" t="s">
        <v>84</v>
      </c>
      <c r="X22" t="s"/>
      <c r="Y22" t="s">
        <v>85</v>
      </c>
      <c r="Z22">
        <f>HYPERLINK("https://hotelmonitor-cachepage.eclerx.com/savepage/tk_15427243511628764_sr_2029.html","info")</f>
        <v/>
      </c>
      <c r="AA22" t="n">
        <v>-2649271</v>
      </c>
      <c r="AB22" t="s"/>
      <c r="AC22" t="s"/>
      <c r="AD22" t="s">
        <v>86</v>
      </c>
      <c r="AE22" t="s"/>
      <c r="AF22" t="s"/>
      <c r="AG22" t="s"/>
      <c r="AH22" t="s"/>
      <c r="AI22" t="s"/>
      <c r="AJ22" t="s"/>
      <c r="AK22" t="s">
        <v>87</v>
      </c>
      <c r="AL22" t="s">
        <v>88</v>
      </c>
      <c r="AM22" t="s"/>
      <c r="AN22" t="s">
        <v>87</v>
      </c>
      <c r="AO22" t="s"/>
      <c r="AP22" t="n">
        <v>18</v>
      </c>
      <c r="AQ22" t="s">
        <v>89</v>
      </c>
      <c r="AR22" t="s">
        <v>90</v>
      </c>
      <c r="AS22" t="s"/>
      <c r="AT22" t="s">
        <v>91</v>
      </c>
      <c r="AU22" t="s"/>
      <c r="AV22" t="s"/>
      <c r="AW22" t="s"/>
      <c r="AX22" t="s"/>
      <c r="AY22" t="n">
        <v>2649271</v>
      </c>
      <c r="AZ22" t="s">
        <v>128</v>
      </c>
      <c r="BA22" t="s"/>
      <c r="BB22" t="n">
        <v>75349</v>
      </c>
      <c r="BC22" t="n">
        <v>11.341819</v>
      </c>
      <c r="BD22" t="n">
        <v>44.493558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93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125</v>
      </c>
      <c r="F23" t="n">
        <v>-1</v>
      </c>
      <c r="G23" t="s">
        <v>74</v>
      </c>
      <c r="H23" t="s">
        <v>75</v>
      </c>
      <c r="I23" t="s"/>
      <c r="J23" t="s">
        <v>76</v>
      </c>
      <c r="K23" t="n">
        <v>201</v>
      </c>
      <c r="L23" t="s">
        <v>77</v>
      </c>
      <c r="M23" t="s"/>
      <c r="N23" t="s">
        <v>135</v>
      </c>
      <c r="O23" t="s">
        <v>79</v>
      </c>
      <c r="P23" t="s">
        <v>125</v>
      </c>
      <c r="Q23" t="s"/>
      <c r="R23" t="s">
        <v>80</v>
      </c>
      <c r="S23" t="s">
        <v>136</v>
      </c>
      <c r="T23" t="s">
        <v>82</v>
      </c>
      <c r="U23" t="s"/>
      <c r="V23" t="s">
        <v>83</v>
      </c>
      <c r="W23" t="s">
        <v>84</v>
      </c>
      <c r="X23" t="s"/>
      <c r="Y23" t="s">
        <v>85</v>
      </c>
      <c r="Z23">
        <f>HYPERLINK("https://hotelmonitor-cachepage.eclerx.com/savepage/tk_15427243511628764_sr_2029.html","info")</f>
        <v/>
      </c>
      <c r="AA23" t="n">
        <v>-2649271</v>
      </c>
      <c r="AB23" t="s"/>
      <c r="AC23" t="s"/>
      <c r="AD23" t="s">
        <v>86</v>
      </c>
      <c r="AE23" t="s"/>
      <c r="AF23" t="s"/>
      <c r="AG23" t="s"/>
      <c r="AH23" t="s"/>
      <c r="AI23" t="s"/>
      <c r="AJ23" t="s"/>
      <c r="AK23" t="s">
        <v>87</v>
      </c>
      <c r="AL23" t="s">
        <v>88</v>
      </c>
      <c r="AM23" t="s"/>
      <c r="AN23" t="s">
        <v>87</v>
      </c>
      <c r="AO23" t="s"/>
      <c r="AP23" t="n">
        <v>18</v>
      </c>
      <c r="AQ23" t="s">
        <v>89</v>
      </c>
      <c r="AR23" t="s">
        <v>90</v>
      </c>
      <c r="AS23" t="s"/>
      <c r="AT23" t="s">
        <v>91</v>
      </c>
      <c r="AU23" t="s"/>
      <c r="AV23" t="s"/>
      <c r="AW23" t="s"/>
      <c r="AX23" t="s"/>
      <c r="AY23" t="n">
        <v>2649271</v>
      </c>
      <c r="AZ23" t="s">
        <v>128</v>
      </c>
      <c r="BA23" t="s"/>
      <c r="BB23" t="n">
        <v>75349</v>
      </c>
      <c r="BC23" t="n">
        <v>11.341819</v>
      </c>
      <c r="BD23" t="n">
        <v>44.493558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93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137</v>
      </c>
      <c r="F24" t="n">
        <v>-1</v>
      </c>
      <c r="G24" t="s">
        <v>74</v>
      </c>
      <c r="H24" t="s">
        <v>75</v>
      </c>
      <c r="I24" t="s"/>
      <c r="J24" t="s">
        <v>76</v>
      </c>
      <c r="K24" t="n">
        <v>73</v>
      </c>
      <c r="L24" t="s">
        <v>77</v>
      </c>
      <c r="M24" t="s"/>
      <c r="N24" t="s">
        <v>138</v>
      </c>
      <c r="O24" t="s">
        <v>79</v>
      </c>
      <c r="P24" t="s">
        <v>137</v>
      </c>
      <c r="Q24" t="s"/>
      <c r="R24" t="s">
        <v>80</v>
      </c>
      <c r="S24" t="s">
        <v>139</v>
      </c>
      <c r="T24" t="s">
        <v>82</v>
      </c>
      <c r="U24" t="s"/>
      <c r="V24" t="s">
        <v>83</v>
      </c>
      <c r="W24" t="s">
        <v>140</v>
      </c>
      <c r="X24" t="s"/>
      <c r="Y24" t="s">
        <v>85</v>
      </c>
      <c r="Z24">
        <f>HYPERLINK("https://hotelmonitor-cachepage.eclerx.com/savepage/tk_15427245521598966_sr_2029.html","info")</f>
        <v/>
      </c>
      <c r="AA24" t="n">
        <v>-4988513</v>
      </c>
      <c r="AB24" t="s"/>
      <c r="AC24" t="s"/>
      <c r="AD24" t="s">
        <v>86</v>
      </c>
      <c r="AE24" t="s"/>
      <c r="AF24" t="s"/>
      <c r="AG24" t="s"/>
      <c r="AH24" t="s"/>
      <c r="AI24" t="s"/>
      <c r="AJ24" t="s"/>
      <c r="AK24" t="s">
        <v>87</v>
      </c>
      <c r="AL24" t="s">
        <v>88</v>
      </c>
      <c r="AM24" t="s"/>
      <c r="AN24" t="s">
        <v>87</v>
      </c>
      <c r="AO24" t="s"/>
      <c r="AP24" t="n">
        <v>99</v>
      </c>
      <c r="AQ24" t="s">
        <v>89</v>
      </c>
      <c r="AR24" t="s">
        <v>96</v>
      </c>
      <c r="AS24" t="s"/>
      <c r="AT24" t="s">
        <v>91</v>
      </c>
      <c r="AU24" t="s"/>
      <c r="AV24" t="s"/>
      <c r="AW24" t="s"/>
      <c r="AX24" t="s"/>
      <c r="AY24" t="n">
        <v>4988513</v>
      </c>
      <c r="AZ24" t="s">
        <v>141</v>
      </c>
      <c r="BA24" t="s"/>
      <c r="BB24" t="n">
        <v>187366</v>
      </c>
      <c r="BC24" t="n">
        <v>11.623822</v>
      </c>
      <c r="BD24" t="n">
        <v>44.839047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93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142</v>
      </c>
      <c r="F25" t="n">
        <v>-1</v>
      </c>
      <c r="G25" t="s">
        <v>74</v>
      </c>
      <c r="H25" t="s">
        <v>75</v>
      </c>
      <c r="I25" t="s"/>
      <c r="J25" t="s">
        <v>76</v>
      </c>
      <c r="K25" t="n">
        <v>228</v>
      </c>
      <c r="L25" t="s">
        <v>77</v>
      </c>
      <c r="M25" t="s"/>
      <c r="N25" t="s">
        <v>143</v>
      </c>
      <c r="O25" t="s">
        <v>79</v>
      </c>
      <c r="P25" t="s">
        <v>142</v>
      </c>
      <c r="Q25" t="s"/>
      <c r="R25" t="s">
        <v>80</v>
      </c>
      <c r="S25" t="s">
        <v>144</v>
      </c>
      <c r="T25" t="s">
        <v>82</v>
      </c>
      <c r="U25" t="s"/>
      <c r="V25" t="s">
        <v>83</v>
      </c>
      <c r="W25" t="s">
        <v>84</v>
      </c>
      <c r="X25" t="s"/>
      <c r="Y25" t="s">
        <v>85</v>
      </c>
      <c r="Z25">
        <f>HYPERLINK("https://hotelmonitor-cachepage.eclerx.com/savepage/tk_1542724340640051_sr_2029.html","info")</f>
        <v/>
      </c>
      <c r="AA25" t="n">
        <v>-6796338</v>
      </c>
      <c r="AB25" t="s"/>
      <c r="AC25" t="s"/>
      <c r="AD25" t="s">
        <v>86</v>
      </c>
      <c r="AE25" t="s"/>
      <c r="AF25" t="s"/>
      <c r="AG25" t="s"/>
      <c r="AH25" t="s"/>
      <c r="AI25" t="s"/>
      <c r="AJ25" t="s"/>
      <c r="AK25" t="s">
        <v>87</v>
      </c>
      <c r="AL25" t="s">
        <v>88</v>
      </c>
      <c r="AM25" t="s"/>
      <c r="AN25" t="s">
        <v>87</v>
      </c>
      <c r="AO25" t="s"/>
      <c r="AP25" t="n">
        <v>14</v>
      </c>
      <c r="AQ25" t="s">
        <v>89</v>
      </c>
      <c r="AR25" t="s">
        <v>90</v>
      </c>
      <c r="AS25" t="s"/>
      <c r="AT25" t="s">
        <v>91</v>
      </c>
      <c r="AU25" t="s"/>
      <c r="AV25" t="s"/>
      <c r="AW25" t="s"/>
      <c r="AX25" t="s"/>
      <c r="AY25" t="n">
        <v>6796338</v>
      </c>
      <c r="AZ25" t="s">
        <v>92</v>
      </c>
      <c r="BA25" t="s"/>
      <c r="BB25" t="n">
        <v>27909</v>
      </c>
      <c r="BC25" t="s"/>
      <c r="BD25" t="s"/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93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142</v>
      </c>
      <c r="F26" t="n">
        <v>-1</v>
      </c>
      <c r="G26" t="s">
        <v>74</v>
      </c>
      <c r="H26" t="s">
        <v>75</v>
      </c>
      <c r="I26" t="s"/>
      <c r="J26" t="s">
        <v>76</v>
      </c>
      <c r="K26" t="n">
        <v>243</v>
      </c>
      <c r="L26" t="s">
        <v>77</v>
      </c>
      <c r="M26" t="s"/>
      <c r="N26" t="s">
        <v>97</v>
      </c>
      <c r="O26" t="s">
        <v>79</v>
      </c>
      <c r="P26" t="s">
        <v>142</v>
      </c>
      <c r="Q26" t="s"/>
      <c r="R26" t="s">
        <v>80</v>
      </c>
      <c r="S26" t="s">
        <v>145</v>
      </c>
      <c r="T26" t="s">
        <v>82</v>
      </c>
      <c r="U26" t="s"/>
      <c r="V26" t="s">
        <v>83</v>
      </c>
      <c r="W26" t="s">
        <v>84</v>
      </c>
      <c r="X26" t="s"/>
      <c r="Y26" t="s">
        <v>85</v>
      </c>
      <c r="Z26">
        <f>HYPERLINK("https://hotelmonitor-cachepage.eclerx.com/savepage/tk_1542724340640051_sr_2029.html","info")</f>
        <v/>
      </c>
      <c r="AA26" t="n">
        <v>-6796338</v>
      </c>
      <c r="AB26" t="s"/>
      <c r="AC26" t="s"/>
      <c r="AD26" t="s">
        <v>86</v>
      </c>
      <c r="AE26" t="s"/>
      <c r="AF26" t="s"/>
      <c r="AG26" t="s"/>
      <c r="AH26" t="s"/>
      <c r="AI26" t="s"/>
      <c r="AJ26" t="s"/>
      <c r="AK26" t="s">
        <v>87</v>
      </c>
      <c r="AL26" t="s">
        <v>88</v>
      </c>
      <c r="AM26" t="s"/>
      <c r="AN26" t="s">
        <v>87</v>
      </c>
      <c r="AO26" t="s"/>
      <c r="AP26" t="n">
        <v>14</v>
      </c>
      <c r="AQ26" t="s">
        <v>89</v>
      </c>
      <c r="AR26" t="s">
        <v>99</v>
      </c>
      <c r="AS26" t="s"/>
      <c r="AT26" t="s">
        <v>91</v>
      </c>
      <c r="AU26" t="s"/>
      <c r="AV26" t="s"/>
      <c r="AW26" t="s"/>
      <c r="AX26" t="s"/>
      <c r="AY26" t="n">
        <v>6796338</v>
      </c>
      <c r="AZ26" t="s">
        <v>92</v>
      </c>
      <c r="BA26" t="s"/>
      <c r="BB26" t="n">
        <v>27909</v>
      </c>
      <c r="BC26" t="s"/>
      <c r="BD26" t="s"/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93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142</v>
      </c>
      <c r="F27" t="n">
        <v>-1</v>
      </c>
      <c r="G27" t="s">
        <v>74</v>
      </c>
      <c r="H27" t="s">
        <v>75</v>
      </c>
      <c r="I27" t="s"/>
      <c r="J27" t="s">
        <v>76</v>
      </c>
      <c r="K27" t="n">
        <v>246</v>
      </c>
      <c r="L27" t="s">
        <v>77</v>
      </c>
      <c r="M27" t="s"/>
      <c r="N27" t="s">
        <v>146</v>
      </c>
      <c r="O27" t="s">
        <v>79</v>
      </c>
      <c r="P27" t="s">
        <v>142</v>
      </c>
      <c r="Q27" t="s"/>
      <c r="R27" t="s">
        <v>80</v>
      </c>
      <c r="S27" t="s">
        <v>147</v>
      </c>
      <c r="T27" t="s">
        <v>82</v>
      </c>
      <c r="U27" t="s"/>
      <c r="V27" t="s">
        <v>83</v>
      </c>
      <c r="W27" t="s">
        <v>84</v>
      </c>
      <c r="X27" t="s"/>
      <c r="Y27" t="s">
        <v>85</v>
      </c>
      <c r="Z27">
        <f>HYPERLINK("https://hotelmonitor-cachepage.eclerx.com/savepage/tk_1542724340640051_sr_2029.html","info")</f>
        <v/>
      </c>
      <c r="AA27" t="n">
        <v>-6796338</v>
      </c>
      <c r="AB27" t="s"/>
      <c r="AC27" t="s"/>
      <c r="AD27" t="s">
        <v>86</v>
      </c>
      <c r="AE27" t="s"/>
      <c r="AF27" t="s"/>
      <c r="AG27" t="s"/>
      <c r="AH27" t="s"/>
      <c r="AI27" t="s"/>
      <c r="AJ27" t="s"/>
      <c r="AK27" t="s">
        <v>87</v>
      </c>
      <c r="AL27" t="s">
        <v>88</v>
      </c>
      <c r="AM27" t="s"/>
      <c r="AN27" t="s">
        <v>87</v>
      </c>
      <c r="AO27" t="s"/>
      <c r="AP27" t="n">
        <v>14</v>
      </c>
      <c r="AQ27" t="s">
        <v>89</v>
      </c>
      <c r="AR27" t="s">
        <v>90</v>
      </c>
      <c r="AS27" t="s"/>
      <c r="AT27" t="s">
        <v>91</v>
      </c>
      <c r="AU27" t="s"/>
      <c r="AV27" t="s"/>
      <c r="AW27" t="s"/>
      <c r="AX27" t="s"/>
      <c r="AY27" t="n">
        <v>6796338</v>
      </c>
      <c r="AZ27" t="s">
        <v>92</v>
      </c>
      <c r="BA27" t="s"/>
      <c r="BB27" t="n">
        <v>27909</v>
      </c>
      <c r="BC27" t="s"/>
      <c r="BD27" t="s"/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93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142</v>
      </c>
      <c r="F28" t="n">
        <v>-1</v>
      </c>
      <c r="G28" t="s">
        <v>74</v>
      </c>
      <c r="H28" t="s">
        <v>75</v>
      </c>
      <c r="I28" t="s"/>
      <c r="J28" t="s">
        <v>76</v>
      </c>
      <c r="K28" t="n">
        <v>251</v>
      </c>
      <c r="L28" t="s">
        <v>77</v>
      </c>
      <c r="M28" t="s"/>
      <c r="N28" t="s">
        <v>148</v>
      </c>
      <c r="O28" t="s">
        <v>79</v>
      </c>
      <c r="P28" t="s">
        <v>142</v>
      </c>
      <c r="Q28" t="s"/>
      <c r="R28" t="s">
        <v>80</v>
      </c>
      <c r="S28" t="s">
        <v>149</v>
      </c>
      <c r="T28" t="s">
        <v>82</v>
      </c>
      <c r="U28" t="s"/>
      <c r="V28" t="s">
        <v>83</v>
      </c>
      <c r="W28" t="s">
        <v>84</v>
      </c>
      <c r="X28" t="s"/>
      <c r="Y28" t="s">
        <v>85</v>
      </c>
      <c r="Z28">
        <f>HYPERLINK("https://hotelmonitor-cachepage.eclerx.com/savepage/tk_1542724340640051_sr_2029.html","info")</f>
        <v/>
      </c>
      <c r="AA28" t="n">
        <v>-6796338</v>
      </c>
      <c r="AB28" t="s"/>
      <c r="AC28" t="s"/>
      <c r="AD28" t="s">
        <v>86</v>
      </c>
      <c r="AE28" t="s"/>
      <c r="AF28" t="s"/>
      <c r="AG28" t="s"/>
      <c r="AH28" t="s"/>
      <c r="AI28" t="s"/>
      <c r="AJ28" t="s"/>
      <c r="AK28" t="s">
        <v>87</v>
      </c>
      <c r="AL28" t="s">
        <v>88</v>
      </c>
      <c r="AM28" t="s"/>
      <c r="AN28" t="s">
        <v>87</v>
      </c>
      <c r="AO28" t="s"/>
      <c r="AP28" t="n">
        <v>14</v>
      </c>
      <c r="AQ28" t="s">
        <v>89</v>
      </c>
      <c r="AR28" t="s">
        <v>96</v>
      </c>
      <c r="AS28" t="s"/>
      <c r="AT28" t="s">
        <v>91</v>
      </c>
      <c r="AU28" t="s"/>
      <c r="AV28" t="s"/>
      <c r="AW28" t="s"/>
      <c r="AX28" t="s"/>
      <c r="AY28" t="n">
        <v>6796338</v>
      </c>
      <c r="AZ28" t="s">
        <v>92</v>
      </c>
      <c r="BA28" t="s"/>
      <c r="BB28" t="n">
        <v>27909</v>
      </c>
      <c r="BC28" t="s"/>
      <c r="BD28" t="s"/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93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142</v>
      </c>
      <c r="F29" t="n">
        <v>-1</v>
      </c>
      <c r="G29" t="s">
        <v>74</v>
      </c>
      <c r="H29" t="s">
        <v>75</v>
      </c>
      <c r="I29" t="s"/>
      <c r="J29" t="s">
        <v>76</v>
      </c>
      <c r="K29" t="n">
        <v>552</v>
      </c>
      <c r="L29" t="s">
        <v>77</v>
      </c>
      <c r="M29" t="s"/>
      <c r="N29" t="s">
        <v>150</v>
      </c>
      <c r="O29" t="s">
        <v>79</v>
      </c>
      <c r="P29" t="s">
        <v>142</v>
      </c>
      <c r="Q29" t="s"/>
      <c r="R29" t="s">
        <v>80</v>
      </c>
      <c r="S29" t="s">
        <v>151</v>
      </c>
      <c r="T29" t="s">
        <v>82</v>
      </c>
      <c r="U29" t="s"/>
      <c r="V29" t="s">
        <v>83</v>
      </c>
      <c r="W29" t="s">
        <v>84</v>
      </c>
      <c r="X29" t="s"/>
      <c r="Y29" t="s">
        <v>85</v>
      </c>
      <c r="Z29">
        <f>HYPERLINK("https://hotelmonitor-cachepage.eclerx.com/savepage/tk_1542724340640051_sr_2029.html","info")</f>
        <v/>
      </c>
      <c r="AA29" t="n">
        <v>-6796338</v>
      </c>
      <c r="AB29" t="s"/>
      <c r="AC29" t="s"/>
      <c r="AD29" t="s">
        <v>86</v>
      </c>
      <c r="AE29" t="s"/>
      <c r="AF29" t="s"/>
      <c r="AG29" t="s"/>
      <c r="AH29" t="s"/>
      <c r="AI29" t="s"/>
      <c r="AJ29" t="s"/>
      <c r="AK29" t="s">
        <v>87</v>
      </c>
      <c r="AL29" t="s">
        <v>88</v>
      </c>
      <c r="AM29" t="s"/>
      <c r="AN29" t="s">
        <v>87</v>
      </c>
      <c r="AO29" t="s"/>
      <c r="AP29" t="n">
        <v>14</v>
      </c>
      <c r="AQ29" t="s">
        <v>89</v>
      </c>
      <c r="AR29" t="s">
        <v>96</v>
      </c>
      <c r="AS29" t="s"/>
      <c r="AT29" t="s">
        <v>91</v>
      </c>
      <c r="AU29" t="s"/>
      <c r="AV29" t="s"/>
      <c r="AW29" t="s"/>
      <c r="AX29" t="s"/>
      <c r="AY29" t="n">
        <v>6796338</v>
      </c>
      <c r="AZ29" t="s">
        <v>92</v>
      </c>
      <c r="BA29" t="s"/>
      <c r="BB29" t="n">
        <v>27909</v>
      </c>
      <c r="BC29" t="s"/>
      <c r="BD29" t="s"/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93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152</v>
      </c>
      <c r="F30" t="n">
        <v>-1</v>
      </c>
      <c r="G30" t="s">
        <v>74</v>
      </c>
      <c r="H30" t="s">
        <v>75</v>
      </c>
      <c r="I30" t="s"/>
      <c r="J30" t="s">
        <v>76</v>
      </c>
      <c r="K30" t="n">
        <v>142</v>
      </c>
      <c r="L30" t="s">
        <v>77</v>
      </c>
      <c r="M30" t="s"/>
      <c r="N30" t="s">
        <v>153</v>
      </c>
      <c r="O30" t="s">
        <v>79</v>
      </c>
      <c r="P30" t="s">
        <v>152</v>
      </c>
      <c r="Q30" t="s"/>
      <c r="R30" t="s">
        <v>80</v>
      </c>
      <c r="S30" t="s">
        <v>154</v>
      </c>
      <c r="T30" t="s">
        <v>82</v>
      </c>
      <c r="U30" t="s"/>
      <c r="V30" t="s">
        <v>83</v>
      </c>
      <c r="W30" t="s">
        <v>84</v>
      </c>
      <c r="X30" t="s"/>
      <c r="Y30" t="s">
        <v>85</v>
      </c>
      <c r="Z30">
        <f>HYPERLINK("https://hotelmonitor-cachepage.eclerx.com/savepage/tk_15427246054825678_sr_2029.html","info")</f>
        <v/>
      </c>
      <c r="AA30" t="n">
        <v>-2559649</v>
      </c>
      <c r="AB30" t="s"/>
      <c r="AC30" t="s"/>
      <c r="AD30" t="s">
        <v>86</v>
      </c>
      <c r="AE30" t="s"/>
      <c r="AF30" t="s"/>
      <c r="AG30" t="s"/>
      <c r="AH30" t="s"/>
      <c r="AI30" t="s"/>
      <c r="AJ30" t="s"/>
      <c r="AK30" t="s">
        <v>87</v>
      </c>
      <c r="AL30" t="s">
        <v>88</v>
      </c>
      <c r="AM30" t="s"/>
      <c r="AN30" t="s">
        <v>87</v>
      </c>
      <c r="AO30" t="s"/>
      <c r="AP30" t="n">
        <v>120</v>
      </c>
      <c r="AQ30" t="s">
        <v>89</v>
      </c>
      <c r="AR30" t="s">
        <v>96</v>
      </c>
      <c r="AS30" t="s"/>
      <c r="AT30" t="s">
        <v>91</v>
      </c>
      <c r="AU30" t="s"/>
      <c r="AV30" t="s"/>
      <c r="AW30" t="s"/>
      <c r="AX30" t="s"/>
      <c r="AY30" t="n">
        <v>2559649</v>
      </c>
      <c r="AZ30" t="s">
        <v>155</v>
      </c>
      <c r="BA30" t="s"/>
      <c r="BB30" t="n">
        <v>162136</v>
      </c>
      <c r="BC30" t="n">
        <v>13.817088</v>
      </c>
      <c r="BD30" t="n">
        <v>43.137123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104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152</v>
      </c>
      <c r="F31" t="n">
        <v>-1</v>
      </c>
      <c r="G31" t="s">
        <v>74</v>
      </c>
      <c r="H31" t="s">
        <v>75</v>
      </c>
      <c r="I31" t="s"/>
      <c r="J31" t="s">
        <v>76</v>
      </c>
      <c r="K31" t="n">
        <v>160</v>
      </c>
      <c r="L31" t="s">
        <v>77</v>
      </c>
      <c r="M31" t="s"/>
      <c r="N31" t="s">
        <v>156</v>
      </c>
      <c r="O31" t="s">
        <v>79</v>
      </c>
      <c r="P31" t="s">
        <v>152</v>
      </c>
      <c r="Q31" t="s"/>
      <c r="R31" t="s">
        <v>80</v>
      </c>
      <c r="S31" t="s">
        <v>157</v>
      </c>
      <c r="T31" t="s">
        <v>82</v>
      </c>
      <c r="U31" t="s"/>
      <c r="V31" t="s">
        <v>83</v>
      </c>
      <c r="W31" t="s">
        <v>84</v>
      </c>
      <c r="X31" t="s"/>
      <c r="Y31" t="s">
        <v>85</v>
      </c>
      <c r="Z31">
        <f>HYPERLINK("https://hotelmonitor-cachepage.eclerx.com/savepage/tk_15427246054825678_sr_2029.html","info")</f>
        <v/>
      </c>
      <c r="AA31" t="n">
        <v>-2559649</v>
      </c>
      <c r="AB31" t="s"/>
      <c r="AC31" t="s"/>
      <c r="AD31" t="s">
        <v>86</v>
      </c>
      <c r="AE31" t="s"/>
      <c r="AF31" t="s"/>
      <c r="AG31" t="s"/>
      <c r="AH31" t="s"/>
      <c r="AI31" t="s"/>
      <c r="AJ31" t="s"/>
      <c r="AK31" t="s">
        <v>87</v>
      </c>
      <c r="AL31" t="s">
        <v>88</v>
      </c>
      <c r="AM31" t="s"/>
      <c r="AN31" t="s">
        <v>87</v>
      </c>
      <c r="AO31" t="s"/>
      <c r="AP31" t="n">
        <v>120</v>
      </c>
      <c r="AQ31" t="s">
        <v>89</v>
      </c>
      <c r="AR31" t="s">
        <v>96</v>
      </c>
      <c r="AS31" t="s"/>
      <c r="AT31" t="s">
        <v>91</v>
      </c>
      <c r="AU31" t="s"/>
      <c r="AV31" t="s"/>
      <c r="AW31" t="s"/>
      <c r="AX31" t="s"/>
      <c r="AY31" t="n">
        <v>2559649</v>
      </c>
      <c r="AZ31" t="s">
        <v>155</v>
      </c>
      <c r="BA31" t="s"/>
      <c r="BB31" t="n">
        <v>162136</v>
      </c>
      <c r="BC31" t="n">
        <v>13.817088</v>
      </c>
      <c r="BD31" t="n">
        <v>43.137123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104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152</v>
      </c>
      <c r="F32" t="n">
        <v>-1</v>
      </c>
      <c r="G32" t="s">
        <v>74</v>
      </c>
      <c r="H32" t="s">
        <v>75</v>
      </c>
      <c r="I32" t="s"/>
      <c r="J32" t="s">
        <v>76</v>
      </c>
      <c r="K32" t="n">
        <v>234</v>
      </c>
      <c r="L32" t="s">
        <v>77</v>
      </c>
      <c r="M32" t="s"/>
      <c r="N32" t="s">
        <v>153</v>
      </c>
      <c r="O32" t="s">
        <v>79</v>
      </c>
      <c r="P32" t="s">
        <v>152</v>
      </c>
      <c r="Q32" t="s"/>
      <c r="R32" t="s">
        <v>80</v>
      </c>
      <c r="S32" t="s">
        <v>158</v>
      </c>
      <c r="T32" t="s">
        <v>82</v>
      </c>
      <c r="U32" t="s"/>
      <c r="V32" t="s">
        <v>83</v>
      </c>
      <c r="W32" t="s">
        <v>108</v>
      </c>
      <c r="X32" t="s"/>
      <c r="Y32" t="s">
        <v>85</v>
      </c>
      <c r="Z32">
        <f>HYPERLINK("https://hotelmonitor-cachepage.eclerx.com/savepage/tk_15427246054825678_sr_2029.html","info")</f>
        <v/>
      </c>
      <c r="AA32" t="n">
        <v>-2559649</v>
      </c>
      <c r="AB32" t="s"/>
      <c r="AC32" t="s"/>
      <c r="AD32" t="s">
        <v>86</v>
      </c>
      <c r="AE32" t="s"/>
      <c r="AF32" t="s"/>
      <c r="AG32" t="s"/>
      <c r="AH32" t="s"/>
      <c r="AI32" t="s"/>
      <c r="AJ32" t="s"/>
      <c r="AK32" t="s">
        <v>87</v>
      </c>
      <c r="AL32" t="s">
        <v>88</v>
      </c>
      <c r="AM32" t="s"/>
      <c r="AN32" t="s">
        <v>87</v>
      </c>
      <c r="AO32" t="s"/>
      <c r="AP32" t="n">
        <v>120</v>
      </c>
      <c r="AQ32" t="s">
        <v>89</v>
      </c>
      <c r="AR32" t="s">
        <v>96</v>
      </c>
      <c r="AS32" t="s"/>
      <c r="AT32" t="s">
        <v>91</v>
      </c>
      <c r="AU32" t="s"/>
      <c r="AV32" t="s"/>
      <c r="AW32" t="s"/>
      <c r="AX32" t="s"/>
      <c r="AY32" t="n">
        <v>2559649</v>
      </c>
      <c r="AZ32" t="s">
        <v>155</v>
      </c>
      <c r="BA32" t="s"/>
      <c r="BB32" t="n">
        <v>162136</v>
      </c>
      <c r="BC32" t="n">
        <v>13.817088</v>
      </c>
      <c r="BD32" t="n">
        <v>43.137123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104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152</v>
      </c>
      <c r="F33" t="n">
        <v>-1</v>
      </c>
      <c r="G33" t="s">
        <v>74</v>
      </c>
      <c r="H33" t="s">
        <v>75</v>
      </c>
      <c r="I33" t="s"/>
      <c r="J33" t="s">
        <v>76</v>
      </c>
      <c r="K33" t="n">
        <v>252</v>
      </c>
      <c r="L33" t="s">
        <v>77</v>
      </c>
      <c r="M33" t="s"/>
      <c r="N33" t="s">
        <v>156</v>
      </c>
      <c r="O33" t="s">
        <v>79</v>
      </c>
      <c r="P33" t="s">
        <v>152</v>
      </c>
      <c r="Q33" t="s"/>
      <c r="R33" t="s">
        <v>80</v>
      </c>
      <c r="S33" t="s">
        <v>159</v>
      </c>
      <c r="T33" t="s">
        <v>82</v>
      </c>
      <c r="U33" t="s"/>
      <c r="V33" t="s">
        <v>83</v>
      </c>
      <c r="W33" t="s">
        <v>108</v>
      </c>
      <c r="X33" t="s"/>
      <c r="Y33" t="s">
        <v>85</v>
      </c>
      <c r="Z33">
        <f>HYPERLINK("https://hotelmonitor-cachepage.eclerx.com/savepage/tk_15427246054825678_sr_2029.html","info")</f>
        <v/>
      </c>
      <c r="AA33" t="n">
        <v>-2559649</v>
      </c>
      <c r="AB33" t="s"/>
      <c r="AC33" t="s"/>
      <c r="AD33" t="s">
        <v>86</v>
      </c>
      <c r="AE33" t="s"/>
      <c r="AF33" t="s"/>
      <c r="AG33" t="s"/>
      <c r="AH33" t="s"/>
      <c r="AI33" t="s"/>
      <c r="AJ33" t="s"/>
      <c r="AK33" t="s">
        <v>87</v>
      </c>
      <c r="AL33" t="s">
        <v>88</v>
      </c>
      <c r="AM33" t="s"/>
      <c r="AN33" t="s">
        <v>87</v>
      </c>
      <c r="AO33" t="s"/>
      <c r="AP33" t="n">
        <v>120</v>
      </c>
      <c r="AQ33" t="s">
        <v>89</v>
      </c>
      <c r="AR33" t="s">
        <v>96</v>
      </c>
      <c r="AS33" t="s"/>
      <c r="AT33" t="s">
        <v>91</v>
      </c>
      <c r="AU33" t="s"/>
      <c r="AV33" t="s"/>
      <c r="AW33" t="s"/>
      <c r="AX33" t="s"/>
      <c r="AY33" t="n">
        <v>2559649</v>
      </c>
      <c r="AZ33" t="s">
        <v>155</v>
      </c>
      <c r="BA33" t="s"/>
      <c r="BB33" t="n">
        <v>162136</v>
      </c>
      <c r="BC33" t="n">
        <v>13.817088</v>
      </c>
      <c r="BD33" t="n">
        <v>43.137123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104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152</v>
      </c>
      <c r="F34" t="n">
        <v>-1</v>
      </c>
      <c r="G34" t="s">
        <v>74</v>
      </c>
      <c r="H34" t="s">
        <v>75</v>
      </c>
      <c r="I34" t="s"/>
      <c r="J34" t="s">
        <v>76</v>
      </c>
      <c r="K34" t="n">
        <v>305</v>
      </c>
      <c r="L34" t="s">
        <v>77</v>
      </c>
      <c r="M34" t="s"/>
      <c r="N34" t="s">
        <v>153</v>
      </c>
      <c r="O34" t="s">
        <v>79</v>
      </c>
      <c r="P34" t="s">
        <v>152</v>
      </c>
      <c r="Q34" t="s"/>
      <c r="R34" t="s">
        <v>80</v>
      </c>
      <c r="S34" t="s">
        <v>160</v>
      </c>
      <c r="T34" t="s">
        <v>82</v>
      </c>
      <c r="U34" t="s"/>
      <c r="V34" t="s">
        <v>83</v>
      </c>
      <c r="W34" t="s">
        <v>161</v>
      </c>
      <c r="X34" t="s"/>
      <c r="Y34" t="s">
        <v>85</v>
      </c>
      <c r="Z34">
        <f>HYPERLINK("https://hotelmonitor-cachepage.eclerx.com/savepage/tk_15427246054825678_sr_2029.html","info")</f>
        <v/>
      </c>
      <c r="AA34" t="n">
        <v>-2559649</v>
      </c>
      <c r="AB34" t="s"/>
      <c r="AC34" t="s"/>
      <c r="AD34" t="s">
        <v>86</v>
      </c>
      <c r="AE34" t="s"/>
      <c r="AF34" t="s"/>
      <c r="AG34" t="s"/>
      <c r="AH34" t="s"/>
      <c r="AI34" t="s"/>
      <c r="AJ34" t="s"/>
      <c r="AK34" t="s">
        <v>87</v>
      </c>
      <c r="AL34" t="s">
        <v>88</v>
      </c>
      <c r="AM34" t="s"/>
      <c r="AN34" t="s">
        <v>87</v>
      </c>
      <c r="AO34" t="s"/>
      <c r="AP34" t="n">
        <v>120</v>
      </c>
      <c r="AQ34" t="s">
        <v>89</v>
      </c>
      <c r="AR34" t="s">
        <v>96</v>
      </c>
      <c r="AS34" t="s"/>
      <c r="AT34" t="s">
        <v>91</v>
      </c>
      <c r="AU34" t="s"/>
      <c r="AV34" t="s"/>
      <c r="AW34" t="s"/>
      <c r="AX34" t="s"/>
      <c r="AY34" t="n">
        <v>2559649</v>
      </c>
      <c r="AZ34" t="s">
        <v>155</v>
      </c>
      <c r="BA34" t="s"/>
      <c r="BB34" t="n">
        <v>162136</v>
      </c>
      <c r="BC34" t="n">
        <v>13.817088</v>
      </c>
      <c r="BD34" t="n">
        <v>43.137123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104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152</v>
      </c>
      <c r="F35" t="n">
        <v>-1</v>
      </c>
      <c r="G35" t="s">
        <v>74</v>
      </c>
      <c r="H35" t="s">
        <v>75</v>
      </c>
      <c r="I35" t="s"/>
      <c r="J35" t="s">
        <v>76</v>
      </c>
      <c r="K35" t="n">
        <v>324</v>
      </c>
      <c r="L35" t="s">
        <v>77</v>
      </c>
      <c r="M35" t="s"/>
      <c r="N35" t="s">
        <v>156</v>
      </c>
      <c r="O35" t="s">
        <v>79</v>
      </c>
      <c r="P35" t="s">
        <v>152</v>
      </c>
      <c r="Q35" t="s"/>
      <c r="R35" t="s">
        <v>80</v>
      </c>
      <c r="S35" t="s">
        <v>162</v>
      </c>
      <c r="T35" t="s">
        <v>82</v>
      </c>
      <c r="U35" t="s"/>
      <c r="V35" t="s">
        <v>83</v>
      </c>
      <c r="W35" t="s">
        <v>161</v>
      </c>
      <c r="X35" t="s"/>
      <c r="Y35" t="s">
        <v>85</v>
      </c>
      <c r="Z35">
        <f>HYPERLINK("https://hotelmonitor-cachepage.eclerx.com/savepage/tk_15427246054825678_sr_2029.html","info")</f>
        <v/>
      </c>
      <c r="AA35" t="n">
        <v>-2559649</v>
      </c>
      <c r="AB35" t="s"/>
      <c r="AC35" t="s"/>
      <c r="AD35" t="s">
        <v>86</v>
      </c>
      <c r="AE35" t="s"/>
      <c r="AF35" t="s"/>
      <c r="AG35" t="s"/>
      <c r="AH35" t="s"/>
      <c r="AI35" t="s"/>
      <c r="AJ35" t="s"/>
      <c r="AK35" t="s">
        <v>87</v>
      </c>
      <c r="AL35" t="s">
        <v>88</v>
      </c>
      <c r="AM35" t="s"/>
      <c r="AN35" t="s">
        <v>87</v>
      </c>
      <c r="AO35" t="s"/>
      <c r="AP35" t="n">
        <v>120</v>
      </c>
      <c r="AQ35" t="s">
        <v>89</v>
      </c>
      <c r="AR35" t="s">
        <v>96</v>
      </c>
      <c r="AS35" t="s"/>
      <c r="AT35" t="s">
        <v>91</v>
      </c>
      <c r="AU35" t="s"/>
      <c r="AV35" t="s"/>
      <c r="AW35" t="s"/>
      <c r="AX35" t="s"/>
      <c r="AY35" t="n">
        <v>2559649</v>
      </c>
      <c r="AZ35" t="s">
        <v>155</v>
      </c>
      <c r="BA35" t="s"/>
      <c r="BB35" t="n">
        <v>162136</v>
      </c>
      <c r="BC35" t="n">
        <v>13.817088</v>
      </c>
      <c r="BD35" t="n">
        <v>43.137123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104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163</v>
      </c>
      <c r="F36" t="n">
        <v>2034397</v>
      </c>
      <c r="G36" t="s">
        <v>74</v>
      </c>
      <c r="H36" t="s">
        <v>75</v>
      </c>
      <c r="I36" t="s"/>
      <c r="J36" t="s">
        <v>76</v>
      </c>
      <c r="K36" t="n">
        <v>67</v>
      </c>
      <c r="L36" t="s">
        <v>77</v>
      </c>
      <c r="M36" t="s"/>
      <c r="N36" t="s">
        <v>164</v>
      </c>
      <c r="O36" t="s">
        <v>79</v>
      </c>
      <c r="P36" t="s">
        <v>165</v>
      </c>
      <c r="Q36" t="s"/>
      <c r="R36" t="s">
        <v>166</v>
      </c>
      <c r="S36" t="s">
        <v>167</v>
      </c>
      <c r="T36" t="s">
        <v>82</v>
      </c>
      <c r="U36" t="s"/>
      <c r="V36" t="s">
        <v>83</v>
      </c>
      <c r="W36" t="s">
        <v>84</v>
      </c>
      <c r="X36" t="s"/>
      <c r="Y36" t="s">
        <v>85</v>
      </c>
      <c r="Z36">
        <f>HYPERLINK("https://hotelmonitor-cachepage.eclerx.com/savepage/tk_15427244989313855_sr_2029.html","info")</f>
        <v/>
      </c>
      <c r="AA36" t="n">
        <v>143234</v>
      </c>
      <c r="AB36" t="s"/>
      <c r="AC36" t="s"/>
      <c r="AD36" t="s">
        <v>86</v>
      </c>
      <c r="AE36" t="s"/>
      <c r="AF36" t="s"/>
      <c r="AG36" t="s"/>
      <c r="AH36" t="s"/>
      <c r="AI36" t="s"/>
      <c r="AJ36" t="s"/>
      <c r="AK36" t="s">
        <v>87</v>
      </c>
      <c r="AL36" t="s">
        <v>88</v>
      </c>
      <c r="AM36" t="s"/>
      <c r="AN36" t="s">
        <v>87</v>
      </c>
      <c r="AO36" t="s"/>
      <c r="AP36" t="n">
        <v>77</v>
      </c>
      <c r="AQ36" t="s">
        <v>89</v>
      </c>
      <c r="AR36" t="s">
        <v>90</v>
      </c>
      <c r="AS36" t="s"/>
      <c r="AT36" t="s">
        <v>91</v>
      </c>
      <c r="AU36" t="s"/>
      <c r="AV36" t="s"/>
      <c r="AW36" t="s"/>
      <c r="AX36" t="s"/>
      <c r="AY36" t="n">
        <v>2311884</v>
      </c>
      <c r="AZ36" t="s">
        <v>168</v>
      </c>
      <c r="BA36" t="s"/>
      <c r="BB36" t="n">
        <v>73881</v>
      </c>
      <c r="BC36" t="n">
        <v>12.357604</v>
      </c>
      <c r="BD36" t="n">
        <v>44.264107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93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163</v>
      </c>
      <c r="F37" t="n">
        <v>2034397</v>
      </c>
      <c r="G37" t="s">
        <v>74</v>
      </c>
      <c r="H37" t="s">
        <v>75</v>
      </c>
      <c r="I37" t="s"/>
      <c r="J37" t="s">
        <v>76</v>
      </c>
      <c r="K37" t="n">
        <v>69</v>
      </c>
      <c r="L37" t="s">
        <v>77</v>
      </c>
      <c r="M37" t="s"/>
      <c r="N37" t="s">
        <v>169</v>
      </c>
      <c r="O37" t="s">
        <v>79</v>
      </c>
      <c r="P37" t="s">
        <v>165</v>
      </c>
      <c r="Q37" t="s"/>
      <c r="R37" t="s">
        <v>166</v>
      </c>
      <c r="S37" t="s">
        <v>170</v>
      </c>
      <c r="T37" t="s">
        <v>82</v>
      </c>
      <c r="U37" t="s"/>
      <c r="V37" t="s">
        <v>83</v>
      </c>
      <c r="W37" t="s">
        <v>84</v>
      </c>
      <c r="X37" t="s"/>
      <c r="Y37" t="s">
        <v>85</v>
      </c>
      <c r="Z37">
        <f>HYPERLINK("https://hotelmonitor-cachepage.eclerx.com/savepage/tk_15427244989313855_sr_2029.html","info")</f>
        <v/>
      </c>
      <c r="AA37" t="n">
        <v>143234</v>
      </c>
      <c r="AB37" t="s"/>
      <c r="AC37" t="s"/>
      <c r="AD37" t="s">
        <v>86</v>
      </c>
      <c r="AE37" t="s"/>
      <c r="AF37" t="s"/>
      <c r="AG37" t="s"/>
      <c r="AH37" t="s"/>
      <c r="AI37" t="s"/>
      <c r="AJ37" t="s"/>
      <c r="AK37" t="s">
        <v>87</v>
      </c>
      <c r="AL37" t="s">
        <v>88</v>
      </c>
      <c r="AM37" t="s"/>
      <c r="AN37" t="s">
        <v>87</v>
      </c>
      <c r="AO37" t="s"/>
      <c r="AP37" t="n">
        <v>77</v>
      </c>
      <c r="AQ37" t="s">
        <v>89</v>
      </c>
      <c r="AR37" t="s">
        <v>171</v>
      </c>
      <c r="AS37" t="s"/>
      <c r="AT37" t="s">
        <v>91</v>
      </c>
      <c r="AU37" t="s"/>
      <c r="AV37" t="s"/>
      <c r="AW37" t="s"/>
      <c r="AX37" t="s"/>
      <c r="AY37" t="n">
        <v>2311884</v>
      </c>
      <c r="AZ37" t="s">
        <v>168</v>
      </c>
      <c r="BA37" t="s"/>
      <c r="BB37" t="n">
        <v>73881</v>
      </c>
      <c r="BC37" t="n">
        <v>12.357604</v>
      </c>
      <c r="BD37" t="n">
        <v>44.264107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93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163</v>
      </c>
      <c r="F38" t="n">
        <v>2034397</v>
      </c>
      <c r="G38" t="s">
        <v>74</v>
      </c>
      <c r="H38" t="s">
        <v>75</v>
      </c>
      <c r="I38" t="s"/>
      <c r="J38" t="s">
        <v>76</v>
      </c>
      <c r="K38" t="n">
        <v>71</v>
      </c>
      <c r="L38" t="s">
        <v>77</v>
      </c>
      <c r="M38" t="s"/>
      <c r="N38" t="s">
        <v>172</v>
      </c>
      <c r="O38" t="s">
        <v>79</v>
      </c>
      <c r="P38" t="s">
        <v>165</v>
      </c>
      <c r="Q38" t="s"/>
      <c r="R38" t="s">
        <v>166</v>
      </c>
      <c r="S38" t="s">
        <v>173</v>
      </c>
      <c r="T38" t="s">
        <v>82</v>
      </c>
      <c r="U38" t="s"/>
      <c r="V38" t="s">
        <v>83</v>
      </c>
      <c r="W38" t="s">
        <v>84</v>
      </c>
      <c r="X38" t="s"/>
      <c r="Y38" t="s">
        <v>85</v>
      </c>
      <c r="Z38">
        <f>HYPERLINK("https://hotelmonitor-cachepage.eclerx.com/savepage/tk_15427244989313855_sr_2029.html","info")</f>
        <v/>
      </c>
      <c r="AA38" t="n">
        <v>143234</v>
      </c>
      <c r="AB38" t="s"/>
      <c r="AC38" t="s"/>
      <c r="AD38" t="s">
        <v>86</v>
      </c>
      <c r="AE38" t="s"/>
      <c r="AF38" t="s"/>
      <c r="AG38" t="s"/>
      <c r="AH38" t="s"/>
      <c r="AI38" t="s"/>
      <c r="AJ38" t="s"/>
      <c r="AK38" t="s">
        <v>87</v>
      </c>
      <c r="AL38" t="s">
        <v>88</v>
      </c>
      <c r="AM38" t="s"/>
      <c r="AN38" t="s">
        <v>87</v>
      </c>
      <c r="AO38" t="s"/>
      <c r="AP38" t="n">
        <v>77</v>
      </c>
      <c r="AQ38" t="s">
        <v>89</v>
      </c>
      <c r="AR38" t="s">
        <v>96</v>
      </c>
      <c r="AS38" t="s"/>
      <c r="AT38" t="s">
        <v>91</v>
      </c>
      <c r="AU38" t="s"/>
      <c r="AV38" t="s"/>
      <c r="AW38" t="s"/>
      <c r="AX38" t="s"/>
      <c r="AY38" t="n">
        <v>2311884</v>
      </c>
      <c r="AZ38" t="s">
        <v>168</v>
      </c>
      <c r="BA38" t="s"/>
      <c r="BB38" t="n">
        <v>73881</v>
      </c>
      <c r="BC38" t="n">
        <v>12.357604</v>
      </c>
      <c r="BD38" t="n">
        <v>44.264107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93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163</v>
      </c>
      <c r="F39" t="n">
        <v>2034397</v>
      </c>
      <c r="G39" t="s">
        <v>74</v>
      </c>
      <c r="H39" t="s">
        <v>75</v>
      </c>
      <c r="I39" t="s"/>
      <c r="J39" t="s">
        <v>76</v>
      </c>
      <c r="K39" t="n">
        <v>75</v>
      </c>
      <c r="L39" t="s">
        <v>77</v>
      </c>
      <c r="M39" t="s"/>
      <c r="N39" t="s">
        <v>174</v>
      </c>
      <c r="O39" t="s">
        <v>79</v>
      </c>
      <c r="P39" t="s">
        <v>165</v>
      </c>
      <c r="Q39" t="s"/>
      <c r="R39" t="s">
        <v>166</v>
      </c>
      <c r="S39" t="s">
        <v>175</v>
      </c>
      <c r="T39" t="s">
        <v>82</v>
      </c>
      <c r="U39" t="s"/>
      <c r="V39" t="s">
        <v>83</v>
      </c>
      <c r="W39" t="s">
        <v>84</v>
      </c>
      <c r="X39" t="s"/>
      <c r="Y39" t="s">
        <v>85</v>
      </c>
      <c r="Z39">
        <f>HYPERLINK("https://hotelmonitor-cachepage.eclerx.com/savepage/tk_15427244989313855_sr_2029.html","info")</f>
        <v/>
      </c>
      <c r="AA39" t="n">
        <v>143234</v>
      </c>
      <c r="AB39" t="s"/>
      <c r="AC39" t="s"/>
      <c r="AD39" t="s">
        <v>86</v>
      </c>
      <c r="AE39" t="s"/>
      <c r="AF39" t="s"/>
      <c r="AG39" t="s"/>
      <c r="AH39" t="s"/>
      <c r="AI39" t="s"/>
      <c r="AJ39" t="s"/>
      <c r="AK39" t="s">
        <v>87</v>
      </c>
      <c r="AL39" t="s">
        <v>88</v>
      </c>
      <c r="AM39" t="s"/>
      <c r="AN39" t="s">
        <v>87</v>
      </c>
      <c r="AO39" t="s"/>
      <c r="AP39" t="n">
        <v>77</v>
      </c>
      <c r="AQ39" t="s">
        <v>89</v>
      </c>
      <c r="AR39" t="s">
        <v>171</v>
      </c>
      <c r="AS39" t="s"/>
      <c r="AT39" t="s">
        <v>91</v>
      </c>
      <c r="AU39" t="s"/>
      <c r="AV39" t="s"/>
      <c r="AW39" t="s"/>
      <c r="AX39" t="s"/>
      <c r="AY39" t="n">
        <v>2311884</v>
      </c>
      <c r="AZ39" t="s">
        <v>168</v>
      </c>
      <c r="BA39" t="s"/>
      <c r="BB39" t="n">
        <v>73881</v>
      </c>
      <c r="BC39" t="n">
        <v>12.357604</v>
      </c>
      <c r="BD39" t="n">
        <v>44.264107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93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163</v>
      </c>
      <c r="F40" t="n">
        <v>2034397</v>
      </c>
      <c r="G40" t="s">
        <v>74</v>
      </c>
      <c r="H40" t="s">
        <v>75</v>
      </c>
      <c r="I40" t="s"/>
      <c r="J40" t="s">
        <v>76</v>
      </c>
      <c r="K40" t="n">
        <v>80</v>
      </c>
      <c r="L40" t="s">
        <v>77</v>
      </c>
      <c r="M40" t="s"/>
      <c r="N40" t="s">
        <v>176</v>
      </c>
      <c r="O40" t="s">
        <v>79</v>
      </c>
      <c r="P40" t="s">
        <v>165</v>
      </c>
      <c r="Q40" t="s"/>
      <c r="R40" t="s">
        <v>166</v>
      </c>
      <c r="S40" t="s">
        <v>177</v>
      </c>
      <c r="T40" t="s">
        <v>82</v>
      </c>
      <c r="U40" t="s"/>
      <c r="V40" t="s">
        <v>83</v>
      </c>
      <c r="W40" t="s">
        <v>84</v>
      </c>
      <c r="X40" t="s"/>
      <c r="Y40" t="s">
        <v>85</v>
      </c>
      <c r="Z40">
        <f>HYPERLINK("https://hotelmonitor-cachepage.eclerx.com/savepage/tk_15427244989313855_sr_2029.html","info")</f>
        <v/>
      </c>
      <c r="AA40" t="n">
        <v>143234</v>
      </c>
      <c r="AB40" t="s"/>
      <c r="AC40" t="s"/>
      <c r="AD40" t="s">
        <v>86</v>
      </c>
      <c r="AE40" t="s"/>
      <c r="AF40" t="s"/>
      <c r="AG40" t="s"/>
      <c r="AH40" t="s"/>
      <c r="AI40" t="s"/>
      <c r="AJ40" t="s"/>
      <c r="AK40" t="s">
        <v>87</v>
      </c>
      <c r="AL40" t="s">
        <v>88</v>
      </c>
      <c r="AM40" t="s"/>
      <c r="AN40" t="s">
        <v>87</v>
      </c>
      <c r="AO40" t="s"/>
      <c r="AP40" t="n">
        <v>77</v>
      </c>
      <c r="AQ40" t="s">
        <v>89</v>
      </c>
      <c r="AR40" t="s">
        <v>90</v>
      </c>
      <c r="AS40" t="s"/>
      <c r="AT40" t="s">
        <v>91</v>
      </c>
      <c r="AU40" t="s"/>
      <c r="AV40" t="s"/>
      <c r="AW40" t="s"/>
      <c r="AX40" t="s"/>
      <c r="AY40" t="n">
        <v>2311884</v>
      </c>
      <c r="AZ40" t="s">
        <v>168</v>
      </c>
      <c r="BA40" t="s"/>
      <c r="BB40" t="n">
        <v>73881</v>
      </c>
      <c r="BC40" t="n">
        <v>12.357604</v>
      </c>
      <c r="BD40" t="n">
        <v>44.264107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93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163</v>
      </c>
      <c r="F41" t="n">
        <v>2034397</v>
      </c>
      <c r="G41" t="s">
        <v>74</v>
      </c>
      <c r="H41" t="s">
        <v>75</v>
      </c>
      <c r="I41" t="s"/>
      <c r="J41" t="s">
        <v>76</v>
      </c>
      <c r="K41" t="n">
        <v>81</v>
      </c>
      <c r="L41" t="s">
        <v>77</v>
      </c>
      <c r="M41" t="s"/>
      <c r="N41" t="s">
        <v>174</v>
      </c>
      <c r="O41" t="s">
        <v>79</v>
      </c>
      <c r="P41" t="s">
        <v>165</v>
      </c>
      <c r="Q41" t="s"/>
      <c r="R41" t="s">
        <v>166</v>
      </c>
      <c r="S41" t="s">
        <v>102</v>
      </c>
      <c r="T41" t="s">
        <v>82</v>
      </c>
      <c r="U41" t="s"/>
      <c r="V41" t="s">
        <v>83</v>
      </c>
      <c r="W41" t="s">
        <v>84</v>
      </c>
      <c r="X41" t="s"/>
      <c r="Y41" t="s">
        <v>85</v>
      </c>
      <c r="Z41">
        <f>HYPERLINK("https://hotelmonitor-cachepage.eclerx.com/savepage/tk_15427244989313855_sr_2029.html","info")</f>
        <v/>
      </c>
      <c r="AA41" t="n">
        <v>143234</v>
      </c>
      <c r="AB41" t="s"/>
      <c r="AC41" t="s"/>
      <c r="AD41" t="s">
        <v>86</v>
      </c>
      <c r="AE41" t="s"/>
      <c r="AF41" t="s"/>
      <c r="AG41" t="s"/>
      <c r="AH41" t="s"/>
      <c r="AI41" t="s"/>
      <c r="AJ41" t="s"/>
      <c r="AK41" t="s">
        <v>87</v>
      </c>
      <c r="AL41" t="s">
        <v>88</v>
      </c>
      <c r="AM41" t="s"/>
      <c r="AN41" t="s">
        <v>87</v>
      </c>
      <c r="AO41" t="s"/>
      <c r="AP41" t="n">
        <v>77</v>
      </c>
      <c r="AQ41" t="s">
        <v>89</v>
      </c>
      <c r="AR41" t="s">
        <v>171</v>
      </c>
      <c r="AS41" t="s"/>
      <c r="AT41" t="s">
        <v>91</v>
      </c>
      <c r="AU41" t="s"/>
      <c r="AV41" t="s"/>
      <c r="AW41" t="s"/>
      <c r="AX41" t="s"/>
      <c r="AY41" t="n">
        <v>2311884</v>
      </c>
      <c r="AZ41" t="s">
        <v>168</v>
      </c>
      <c r="BA41" t="s"/>
      <c r="BB41" t="n">
        <v>73881</v>
      </c>
      <c r="BC41" t="n">
        <v>12.357604</v>
      </c>
      <c r="BD41" t="n">
        <v>44.264107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93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163</v>
      </c>
      <c r="F42" t="n">
        <v>2034397</v>
      </c>
      <c r="G42" t="s">
        <v>74</v>
      </c>
      <c r="H42" t="s">
        <v>75</v>
      </c>
      <c r="I42" t="s"/>
      <c r="J42" t="s">
        <v>76</v>
      </c>
      <c r="K42" t="n">
        <v>112</v>
      </c>
      <c r="L42" t="s">
        <v>77</v>
      </c>
      <c r="M42" t="s"/>
      <c r="N42" t="s">
        <v>164</v>
      </c>
      <c r="O42" t="s">
        <v>79</v>
      </c>
      <c r="P42" t="s">
        <v>165</v>
      </c>
      <c r="Q42" t="s"/>
      <c r="R42" t="s">
        <v>166</v>
      </c>
      <c r="S42" t="s">
        <v>178</v>
      </c>
      <c r="T42" t="s">
        <v>82</v>
      </c>
      <c r="U42" t="s"/>
      <c r="V42" t="s">
        <v>83</v>
      </c>
      <c r="W42" t="s">
        <v>108</v>
      </c>
      <c r="X42" t="s"/>
      <c r="Y42" t="s">
        <v>85</v>
      </c>
      <c r="Z42">
        <f>HYPERLINK("https://hotelmonitor-cachepage.eclerx.com/savepage/tk_15427244989313855_sr_2029.html","info")</f>
        <v/>
      </c>
      <c r="AA42" t="n">
        <v>143234</v>
      </c>
      <c r="AB42" t="s"/>
      <c r="AC42" t="s"/>
      <c r="AD42" t="s">
        <v>86</v>
      </c>
      <c r="AE42" t="s"/>
      <c r="AF42" t="s"/>
      <c r="AG42" t="s"/>
      <c r="AH42" t="s"/>
      <c r="AI42" t="s"/>
      <c r="AJ42" t="s"/>
      <c r="AK42" t="s">
        <v>87</v>
      </c>
      <c r="AL42" t="s">
        <v>88</v>
      </c>
      <c r="AM42" t="s"/>
      <c r="AN42" t="s">
        <v>87</v>
      </c>
      <c r="AO42" t="s"/>
      <c r="AP42" t="n">
        <v>77</v>
      </c>
      <c r="AQ42" t="s">
        <v>89</v>
      </c>
      <c r="AR42" t="s">
        <v>90</v>
      </c>
      <c r="AS42" t="s"/>
      <c r="AT42" t="s">
        <v>91</v>
      </c>
      <c r="AU42" t="s"/>
      <c r="AV42" t="s"/>
      <c r="AW42" t="s"/>
      <c r="AX42" t="s"/>
      <c r="AY42" t="n">
        <v>2311884</v>
      </c>
      <c r="AZ42" t="s">
        <v>168</v>
      </c>
      <c r="BA42" t="s"/>
      <c r="BB42" t="n">
        <v>73881</v>
      </c>
      <c r="BC42" t="n">
        <v>12.357604</v>
      </c>
      <c r="BD42" t="n">
        <v>44.264107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93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163</v>
      </c>
      <c r="F43" t="n">
        <v>2034397</v>
      </c>
      <c r="G43" t="s">
        <v>74</v>
      </c>
      <c r="H43" t="s">
        <v>75</v>
      </c>
      <c r="I43" t="s"/>
      <c r="J43" t="s">
        <v>76</v>
      </c>
      <c r="K43" t="n">
        <v>115</v>
      </c>
      <c r="L43" t="s">
        <v>77</v>
      </c>
      <c r="M43" t="s"/>
      <c r="N43" t="s">
        <v>169</v>
      </c>
      <c r="O43" t="s">
        <v>79</v>
      </c>
      <c r="P43" t="s">
        <v>165</v>
      </c>
      <c r="Q43" t="s"/>
      <c r="R43" t="s">
        <v>166</v>
      </c>
      <c r="S43" t="s">
        <v>179</v>
      </c>
      <c r="T43" t="s">
        <v>82</v>
      </c>
      <c r="U43" t="s"/>
      <c r="V43" t="s">
        <v>83</v>
      </c>
      <c r="W43" t="s">
        <v>108</v>
      </c>
      <c r="X43" t="s"/>
      <c r="Y43" t="s">
        <v>85</v>
      </c>
      <c r="Z43">
        <f>HYPERLINK("https://hotelmonitor-cachepage.eclerx.com/savepage/tk_15427244989313855_sr_2029.html","info")</f>
        <v/>
      </c>
      <c r="AA43" t="n">
        <v>143234</v>
      </c>
      <c r="AB43" t="s"/>
      <c r="AC43" t="s"/>
      <c r="AD43" t="s">
        <v>86</v>
      </c>
      <c r="AE43" t="s"/>
      <c r="AF43" t="s"/>
      <c r="AG43" t="s"/>
      <c r="AH43" t="s"/>
      <c r="AI43" t="s"/>
      <c r="AJ43" t="s"/>
      <c r="AK43" t="s">
        <v>87</v>
      </c>
      <c r="AL43" t="s">
        <v>88</v>
      </c>
      <c r="AM43" t="s"/>
      <c r="AN43" t="s">
        <v>87</v>
      </c>
      <c r="AO43" t="s"/>
      <c r="AP43" t="n">
        <v>77</v>
      </c>
      <c r="AQ43" t="s">
        <v>89</v>
      </c>
      <c r="AR43" t="s">
        <v>171</v>
      </c>
      <c r="AS43" t="s"/>
      <c r="AT43" t="s">
        <v>91</v>
      </c>
      <c r="AU43" t="s"/>
      <c r="AV43" t="s"/>
      <c r="AW43" t="s"/>
      <c r="AX43" t="s"/>
      <c r="AY43" t="n">
        <v>2311884</v>
      </c>
      <c r="AZ43" t="s">
        <v>168</v>
      </c>
      <c r="BA43" t="s"/>
      <c r="BB43" t="n">
        <v>73881</v>
      </c>
      <c r="BC43" t="n">
        <v>12.357604</v>
      </c>
      <c r="BD43" t="n">
        <v>44.264107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93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163</v>
      </c>
      <c r="F44" t="n">
        <v>2034397</v>
      </c>
      <c r="G44" t="s">
        <v>74</v>
      </c>
      <c r="H44" t="s">
        <v>75</v>
      </c>
      <c r="I44" t="s"/>
      <c r="J44" t="s">
        <v>76</v>
      </c>
      <c r="K44" t="n">
        <v>118</v>
      </c>
      <c r="L44" t="s">
        <v>77</v>
      </c>
      <c r="M44" t="s"/>
      <c r="N44" t="s">
        <v>172</v>
      </c>
      <c r="O44" t="s">
        <v>79</v>
      </c>
      <c r="P44" t="s">
        <v>165</v>
      </c>
      <c r="Q44" t="s"/>
      <c r="R44" t="s">
        <v>166</v>
      </c>
      <c r="S44" t="s">
        <v>98</v>
      </c>
      <c r="T44" t="s">
        <v>82</v>
      </c>
      <c r="U44" t="s"/>
      <c r="V44" t="s">
        <v>83</v>
      </c>
      <c r="W44" t="s">
        <v>108</v>
      </c>
      <c r="X44" t="s"/>
      <c r="Y44" t="s">
        <v>85</v>
      </c>
      <c r="Z44">
        <f>HYPERLINK("https://hotelmonitor-cachepage.eclerx.com/savepage/tk_15427244989313855_sr_2029.html","info")</f>
        <v/>
      </c>
      <c r="AA44" t="n">
        <v>143234</v>
      </c>
      <c r="AB44" t="s"/>
      <c r="AC44" t="s"/>
      <c r="AD44" t="s">
        <v>86</v>
      </c>
      <c r="AE44" t="s"/>
      <c r="AF44" t="s"/>
      <c r="AG44" t="s"/>
      <c r="AH44" t="s"/>
      <c r="AI44" t="s"/>
      <c r="AJ44" t="s"/>
      <c r="AK44" t="s">
        <v>87</v>
      </c>
      <c r="AL44" t="s">
        <v>88</v>
      </c>
      <c r="AM44" t="s"/>
      <c r="AN44" t="s">
        <v>87</v>
      </c>
      <c r="AO44" t="s"/>
      <c r="AP44" t="n">
        <v>77</v>
      </c>
      <c r="AQ44" t="s">
        <v>89</v>
      </c>
      <c r="AR44" t="s">
        <v>96</v>
      </c>
      <c r="AS44" t="s"/>
      <c r="AT44" t="s">
        <v>91</v>
      </c>
      <c r="AU44" t="s"/>
      <c r="AV44" t="s"/>
      <c r="AW44" t="s"/>
      <c r="AX44" t="s"/>
      <c r="AY44" t="n">
        <v>2311884</v>
      </c>
      <c r="AZ44" t="s">
        <v>168</v>
      </c>
      <c r="BA44" t="s"/>
      <c r="BB44" t="n">
        <v>73881</v>
      </c>
      <c r="BC44" t="n">
        <v>12.357604</v>
      </c>
      <c r="BD44" t="n">
        <v>44.264107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93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163</v>
      </c>
      <c r="F45" t="n">
        <v>2034397</v>
      </c>
      <c r="G45" t="s">
        <v>74</v>
      </c>
      <c r="H45" t="s">
        <v>75</v>
      </c>
      <c r="I45" t="s"/>
      <c r="J45" t="s">
        <v>76</v>
      </c>
      <c r="K45" t="n">
        <v>121</v>
      </c>
      <c r="L45" t="s">
        <v>77</v>
      </c>
      <c r="M45" t="s"/>
      <c r="N45" t="s">
        <v>174</v>
      </c>
      <c r="O45" t="s">
        <v>79</v>
      </c>
      <c r="P45" t="s">
        <v>165</v>
      </c>
      <c r="Q45" t="s"/>
      <c r="R45" t="s">
        <v>166</v>
      </c>
      <c r="S45" t="s">
        <v>180</v>
      </c>
      <c r="T45" t="s">
        <v>82</v>
      </c>
      <c r="U45" t="s"/>
      <c r="V45" t="s">
        <v>83</v>
      </c>
      <c r="W45" t="s">
        <v>108</v>
      </c>
      <c r="X45" t="s"/>
      <c r="Y45" t="s">
        <v>85</v>
      </c>
      <c r="Z45">
        <f>HYPERLINK("https://hotelmonitor-cachepage.eclerx.com/savepage/tk_15427244989313855_sr_2029.html","info")</f>
        <v/>
      </c>
      <c r="AA45" t="n">
        <v>143234</v>
      </c>
      <c r="AB45" t="s"/>
      <c r="AC45" t="s"/>
      <c r="AD45" t="s">
        <v>86</v>
      </c>
      <c r="AE45" t="s"/>
      <c r="AF45" t="s"/>
      <c r="AG45" t="s"/>
      <c r="AH45" t="s"/>
      <c r="AI45" t="s"/>
      <c r="AJ45" t="s"/>
      <c r="AK45" t="s">
        <v>87</v>
      </c>
      <c r="AL45" t="s">
        <v>88</v>
      </c>
      <c r="AM45" t="s"/>
      <c r="AN45" t="s">
        <v>87</v>
      </c>
      <c r="AO45" t="s"/>
      <c r="AP45" t="n">
        <v>77</v>
      </c>
      <c r="AQ45" t="s">
        <v>89</v>
      </c>
      <c r="AR45" t="s">
        <v>171</v>
      </c>
      <c r="AS45" t="s"/>
      <c r="AT45" t="s">
        <v>91</v>
      </c>
      <c r="AU45" t="s"/>
      <c r="AV45" t="s"/>
      <c r="AW45" t="s"/>
      <c r="AX45" t="s"/>
      <c r="AY45" t="n">
        <v>2311884</v>
      </c>
      <c r="AZ45" t="s">
        <v>168</v>
      </c>
      <c r="BA45" t="s"/>
      <c r="BB45" t="n">
        <v>73881</v>
      </c>
      <c r="BC45" t="n">
        <v>12.357604</v>
      </c>
      <c r="BD45" t="n">
        <v>44.264107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93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163</v>
      </c>
      <c r="F46" t="n">
        <v>2034397</v>
      </c>
      <c r="G46" t="s">
        <v>74</v>
      </c>
      <c r="H46" t="s">
        <v>75</v>
      </c>
      <c r="I46" t="s"/>
      <c r="J46" t="s">
        <v>76</v>
      </c>
      <c r="K46" t="n">
        <v>127</v>
      </c>
      <c r="L46" t="s">
        <v>77</v>
      </c>
      <c r="M46" t="s"/>
      <c r="N46" t="s">
        <v>174</v>
      </c>
      <c r="O46" t="s">
        <v>79</v>
      </c>
      <c r="P46" t="s">
        <v>165</v>
      </c>
      <c r="Q46" t="s"/>
      <c r="R46" t="s">
        <v>166</v>
      </c>
      <c r="S46" t="s">
        <v>181</v>
      </c>
      <c r="T46" t="s">
        <v>82</v>
      </c>
      <c r="U46" t="s"/>
      <c r="V46" t="s">
        <v>83</v>
      </c>
      <c r="W46" t="s">
        <v>108</v>
      </c>
      <c r="X46" t="s"/>
      <c r="Y46" t="s">
        <v>85</v>
      </c>
      <c r="Z46">
        <f>HYPERLINK("https://hotelmonitor-cachepage.eclerx.com/savepage/tk_15427244989313855_sr_2029.html","info")</f>
        <v/>
      </c>
      <c r="AA46" t="n">
        <v>143234</v>
      </c>
      <c r="AB46" t="s"/>
      <c r="AC46" t="s"/>
      <c r="AD46" t="s">
        <v>86</v>
      </c>
      <c r="AE46" t="s"/>
      <c r="AF46" t="s"/>
      <c r="AG46" t="s"/>
      <c r="AH46" t="s"/>
      <c r="AI46" t="s"/>
      <c r="AJ46" t="s"/>
      <c r="AK46" t="s">
        <v>87</v>
      </c>
      <c r="AL46" t="s">
        <v>88</v>
      </c>
      <c r="AM46" t="s"/>
      <c r="AN46" t="s">
        <v>87</v>
      </c>
      <c r="AO46" t="s"/>
      <c r="AP46" t="n">
        <v>77</v>
      </c>
      <c r="AQ46" t="s">
        <v>89</v>
      </c>
      <c r="AR46" t="s">
        <v>171</v>
      </c>
      <c r="AS46" t="s"/>
      <c r="AT46" t="s">
        <v>91</v>
      </c>
      <c r="AU46" t="s"/>
      <c r="AV46" t="s"/>
      <c r="AW46" t="s"/>
      <c r="AX46" t="s"/>
      <c r="AY46" t="n">
        <v>2311884</v>
      </c>
      <c r="AZ46" t="s">
        <v>168</v>
      </c>
      <c r="BA46" t="s"/>
      <c r="BB46" t="n">
        <v>73881</v>
      </c>
      <c r="BC46" t="n">
        <v>12.357604</v>
      </c>
      <c r="BD46" t="n">
        <v>44.264107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93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163</v>
      </c>
      <c r="F47" t="n">
        <v>2034397</v>
      </c>
      <c r="G47" t="s">
        <v>74</v>
      </c>
      <c r="H47" t="s">
        <v>75</v>
      </c>
      <c r="I47" t="s"/>
      <c r="J47" t="s">
        <v>76</v>
      </c>
      <c r="K47" t="n">
        <v>169</v>
      </c>
      <c r="L47" t="s">
        <v>77</v>
      </c>
      <c r="M47" t="s"/>
      <c r="N47" t="s">
        <v>176</v>
      </c>
      <c r="O47" t="s">
        <v>79</v>
      </c>
      <c r="P47" t="s">
        <v>165</v>
      </c>
      <c r="Q47" t="s"/>
      <c r="R47" t="s">
        <v>166</v>
      </c>
      <c r="S47" t="s">
        <v>182</v>
      </c>
      <c r="T47" t="s">
        <v>82</v>
      </c>
      <c r="U47" t="s"/>
      <c r="V47" t="s">
        <v>83</v>
      </c>
      <c r="W47" t="s">
        <v>108</v>
      </c>
      <c r="X47" t="s"/>
      <c r="Y47" t="s">
        <v>85</v>
      </c>
      <c r="Z47">
        <f>HYPERLINK("https://hotelmonitor-cachepage.eclerx.com/savepage/tk_15427244989313855_sr_2029.html","info")</f>
        <v/>
      </c>
      <c r="AA47" t="n">
        <v>143234</v>
      </c>
      <c r="AB47" t="s"/>
      <c r="AC47" t="s"/>
      <c r="AD47" t="s">
        <v>86</v>
      </c>
      <c r="AE47" t="s"/>
      <c r="AF47" t="s"/>
      <c r="AG47" t="s"/>
      <c r="AH47" t="s"/>
      <c r="AI47" t="s"/>
      <c r="AJ47" t="s"/>
      <c r="AK47" t="s">
        <v>87</v>
      </c>
      <c r="AL47" t="s">
        <v>88</v>
      </c>
      <c r="AM47" t="s"/>
      <c r="AN47" t="s">
        <v>87</v>
      </c>
      <c r="AO47" t="s"/>
      <c r="AP47" t="n">
        <v>77</v>
      </c>
      <c r="AQ47" t="s">
        <v>89</v>
      </c>
      <c r="AR47" t="s">
        <v>90</v>
      </c>
      <c r="AS47" t="s"/>
      <c r="AT47" t="s">
        <v>91</v>
      </c>
      <c r="AU47" t="s"/>
      <c r="AV47" t="s"/>
      <c r="AW47" t="s"/>
      <c r="AX47" t="s"/>
      <c r="AY47" t="n">
        <v>2311884</v>
      </c>
      <c r="AZ47" t="s">
        <v>168</v>
      </c>
      <c r="BA47" t="s"/>
      <c r="BB47" t="n">
        <v>73881</v>
      </c>
      <c r="BC47" t="n">
        <v>12.357604</v>
      </c>
      <c r="BD47" t="n">
        <v>44.264107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93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183</v>
      </c>
      <c r="F48" t="n">
        <v>-1</v>
      </c>
      <c r="G48" t="s">
        <v>74</v>
      </c>
      <c r="H48" t="s">
        <v>75</v>
      </c>
      <c r="I48" t="s"/>
      <c r="J48" t="s">
        <v>76</v>
      </c>
      <c r="K48" t="n">
        <v>91</v>
      </c>
      <c r="L48" t="s">
        <v>77</v>
      </c>
      <c r="M48" t="s"/>
      <c r="N48" t="s">
        <v>184</v>
      </c>
      <c r="O48" t="s">
        <v>79</v>
      </c>
      <c r="P48" t="s">
        <v>183</v>
      </c>
      <c r="Q48" t="s"/>
      <c r="R48" t="s">
        <v>80</v>
      </c>
      <c r="S48" t="s">
        <v>185</v>
      </c>
      <c r="T48" t="s">
        <v>82</v>
      </c>
      <c r="U48" t="s"/>
      <c r="V48" t="s">
        <v>83</v>
      </c>
      <c r="W48" t="s">
        <v>84</v>
      </c>
      <c r="X48" t="s"/>
      <c r="Y48" t="s">
        <v>85</v>
      </c>
      <c r="Z48">
        <f>HYPERLINK("https://hotelmonitor-cachepage.eclerx.com/savepage/tk_15427243788442376_sr_2029.html","info")</f>
        <v/>
      </c>
      <c r="AA48" t="n">
        <v>-6796340</v>
      </c>
      <c r="AB48" t="s"/>
      <c r="AC48" t="s"/>
      <c r="AD48" t="s">
        <v>86</v>
      </c>
      <c r="AE48" t="s"/>
      <c r="AF48" t="s"/>
      <c r="AG48" t="s"/>
      <c r="AH48" t="s"/>
      <c r="AI48" t="s"/>
      <c r="AJ48" t="s"/>
      <c r="AK48" t="s">
        <v>87</v>
      </c>
      <c r="AL48" t="s">
        <v>88</v>
      </c>
      <c r="AM48" t="s"/>
      <c r="AN48" t="s">
        <v>87</v>
      </c>
      <c r="AO48" t="s"/>
      <c r="AP48" t="n">
        <v>29</v>
      </c>
      <c r="AQ48" t="s">
        <v>89</v>
      </c>
      <c r="AR48" t="s">
        <v>96</v>
      </c>
      <c r="AS48" t="s"/>
      <c r="AT48" t="s">
        <v>91</v>
      </c>
      <c r="AU48" t="s"/>
      <c r="AV48" t="s"/>
      <c r="AW48" t="s"/>
      <c r="AX48" t="s"/>
      <c r="AY48" t="n">
        <v>6796340</v>
      </c>
      <c r="AZ48" t="s">
        <v>186</v>
      </c>
      <c r="BA48" t="s"/>
      <c r="BB48" t="n">
        <v>43098</v>
      </c>
      <c r="BC48" t="s"/>
      <c r="BD48" t="s"/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93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183</v>
      </c>
      <c r="F49" t="n">
        <v>-1</v>
      </c>
      <c r="G49" t="s">
        <v>74</v>
      </c>
      <c r="H49" t="s">
        <v>75</v>
      </c>
      <c r="I49" t="s"/>
      <c r="J49" t="s">
        <v>76</v>
      </c>
      <c r="K49" t="n">
        <v>107</v>
      </c>
      <c r="L49" t="s">
        <v>77</v>
      </c>
      <c r="M49" t="s"/>
      <c r="N49" t="s">
        <v>184</v>
      </c>
      <c r="O49" t="s">
        <v>79</v>
      </c>
      <c r="P49" t="s">
        <v>183</v>
      </c>
      <c r="Q49" t="s"/>
      <c r="R49" t="s">
        <v>80</v>
      </c>
      <c r="S49" t="s">
        <v>187</v>
      </c>
      <c r="T49" t="s">
        <v>82</v>
      </c>
      <c r="U49" t="s"/>
      <c r="V49" t="s">
        <v>83</v>
      </c>
      <c r="W49" t="s">
        <v>84</v>
      </c>
      <c r="X49" t="s"/>
      <c r="Y49" t="s">
        <v>85</v>
      </c>
      <c r="Z49">
        <f>HYPERLINK("https://hotelmonitor-cachepage.eclerx.com/savepage/tk_15427243788442376_sr_2029.html","info")</f>
        <v/>
      </c>
      <c r="AA49" t="n">
        <v>-6796340</v>
      </c>
      <c r="AB49" t="s"/>
      <c r="AC49" t="s"/>
      <c r="AD49" t="s">
        <v>86</v>
      </c>
      <c r="AE49" t="s"/>
      <c r="AF49" t="s"/>
      <c r="AG49" t="s"/>
      <c r="AH49" t="s"/>
      <c r="AI49" t="s"/>
      <c r="AJ49" t="s"/>
      <c r="AK49" t="s">
        <v>87</v>
      </c>
      <c r="AL49" t="s">
        <v>88</v>
      </c>
      <c r="AM49" t="s"/>
      <c r="AN49" t="s">
        <v>87</v>
      </c>
      <c r="AO49" t="s"/>
      <c r="AP49" t="n">
        <v>29</v>
      </c>
      <c r="AQ49" t="s">
        <v>89</v>
      </c>
      <c r="AR49" t="s">
        <v>96</v>
      </c>
      <c r="AS49" t="s"/>
      <c r="AT49" t="s">
        <v>91</v>
      </c>
      <c r="AU49" t="s"/>
      <c r="AV49" t="s"/>
      <c r="AW49" t="s"/>
      <c r="AX49" t="s"/>
      <c r="AY49" t="n">
        <v>6796340</v>
      </c>
      <c r="AZ49" t="s">
        <v>186</v>
      </c>
      <c r="BA49" t="s"/>
      <c r="BB49" t="n">
        <v>43098</v>
      </c>
      <c r="BC49" t="s"/>
      <c r="BD49" t="s"/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93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183</v>
      </c>
      <c r="F50" t="n">
        <v>-1</v>
      </c>
      <c r="G50" t="s">
        <v>74</v>
      </c>
      <c r="H50" t="s">
        <v>75</v>
      </c>
      <c r="I50" t="s"/>
      <c r="J50" t="s">
        <v>76</v>
      </c>
      <c r="K50" t="n">
        <v>114</v>
      </c>
      <c r="L50" t="s">
        <v>77</v>
      </c>
      <c r="M50" t="s"/>
      <c r="N50" t="s">
        <v>188</v>
      </c>
      <c r="O50" t="s">
        <v>79</v>
      </c>
      <c r="P50" t="s">
        <v>183</v>
      </c>
      <c r="Q50" t="s"/>
      <c r="R50" t="s">
        <v>80</v>
      </c>
      <c r="S50" t="s">
        <v>95</v>
      </c>
      <c r="T50" t="s">
        <v>82</v>
      </c>
      <c r="U50" t="s"/>
      <c r="V50" t="s">
        <v>83</v>
      </c>
      <c r="W50" t="s">
        <v>84</v>
      </c>
      <c r="X50" t="s"/>
      <c r="Y50" t="s">
        <v>85</v>
      </c>
      <c r="Z50">
        <f>HYPERLINK("https://hotelmonitor-cachepage.eclerx.com/savepage/tk_15427243788442376_sr_2029.html","info")</f>
        <v/>
      </c>
      <c r="AA50" t="n">
        <v>-6796340</v>
      </c>
      <c r="AB50" t="s"/>
      <c r="AC50" t="s"/>
      <c r="AD50" t="s">
        <v>86</v>
      </c>
      <c r="AE50" t="s"/>
      <c r="AF50" t="s"/>
      <c r="AG50" t="s"/>
      <c r="AH50" t="s"/>
      <c r="AI50" t="s"/>
      <c r="AJ50" t="s"/>
      <c r="AK50" t="s">
        <v>87</v>
      </c>
      <c r="AL50" t="s">
        <v>88</v>
      </c>
      <c r="AM50" t="s"/>
      <c r="AN50" t="s">
        <v>87</v>
      </c>
      <c r="AO50" t="s"/>
      <c r="AP50" t="n">
        <v>29</v>
      </c>
      <c r="AQ50" t="s">
        <v>89</v>
      </c>
      <c r="AR50" t="s">
        <v>96</v>
      </c>
      <c r="AS50" t="s"/>
      <c r="AT50" t="s">
        <v>91</v>
      </c>
      <c r="AU50" t="s"/>
      <c r="AV50" t="s"/>
      <c r="AW50" t="s"/>
      <c r="AX50" t="s"/>
      <c r="AY50" t="n">
        <v>6796340</v>
      </c>
      <c r="AZ50" t="s">
        <v>186</v>
      </c>
      <c r="BA50" t="s"/>
      <c r="BB50" t="n">
        <v>43098</v>
      </c>
      <c r="BC50" t="s"/>
      <c r="BD50" t="s"/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93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183</v>
      </c>
      <c r="F51" t="n">
        <v>-1</v>
      </c>
      <c r="G51" t="s">
        <v>74</v>
      </c>
      <c r="H51" t="s">
        <v>75</v>
      </c>
      <c r="I51" t="s"/>
      <c r="J51" t="s">
        <v>76</v>
      </c>
      <c r="K51" t="n">
        <v>118</v>
      </c>
      <c r="L51" t="s">
        <v>77</v>
      </c>
      <c r="M51" t="s"/>
      <c r="N51" t="s">
        <v>189</v>
      </c>
      <c r="O51" t="s">
        <v>79</v>
      </c>
      <c r="P51" t="s">
        <v>183</v>
      </c>
      <c r="Q51" t="s"/>
      <c r="R51" t="s">
        <v>80</v>
      </c>
      <c r="S51" t="s">
        <v>98</v>
      </c>
      <c r="T51" t="s">
        <v>82</v>
      </c>
      <c r="U51" t="s"/>
      <c r="V51" t="s">
        <v>83</v>
      </c>
      <c r="W51" t="s">
        <v>84</v>
      </c>
      <c r="X51" t="s"/>
      <c r="Y51" t="s">
        <v>85</v>
      </c>
      <c r="Z51">
        <f>HYPERLINK("https://hotelmonitor-cachepage.eclerx.com/savepage/tk_15427243788442376_sr_2029.html","info")</f>
        <v/>
      </c>
      <c r="AA51" t="n">
        <v>-6796340</v>
      </c>
      <c r="AB51" t="s"/>
      <c r="AC51" t="s"/>
      <c r="AD51" t="s">
        <v>86</v>
      </c>
      <c r="AE51" t="s"/>
      <c r="AF51" t="s"/>
      <c r="AG51" t="s"/>
      <c r="AH51" t="s"/>
      <c r="AI51" t="s"/>
      <c r="AJ51" t="s"/>
      <c r="AK51" t="s">
        <v>87</v>
      </c>
      <c r="AL51" t="s">
        <v>88</v>
      </c>
      <c r="AM51" t="s"/>
      <c r="AN51" t="s">
        <v>87</v>
      </c>
      <c r="AO51" t="s"/>
      <c r="AP51" t="n">
        <v>29</v>
      </c>
      <c r="AQ51" t="s">
        <v>89</v>
      </c>
      <c r="AR51" t="s">
        <v>96</v>
      </c>
      <c r="AS51" t="s"/>
      <c r="AT51" t="s">
        <v>91</v>
      </c>
      <c r="AU51" t="s"/>
      <c r="AV51" t="s"/>
      <c r="AW51" t="s"/>
      <c r="AX51" t="s"/>
      <c r="AY51" t="n">
        <v>6796340</v>
      </c>
      <c r="AZ51" t="s">
        <v>186</v>
      </c>
      <c r="BA51" t="s"/>
      <c r="BB51" t="n">
        <v>43098</v>
      </c>
      <c r="BC51" t="s"/>
      <c r="BD51" t="s"/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93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183</v>
      </c>
      <c r="F52" t="n">
        <v>-1</v>
      </c>
      <c r="G52" t="s">
        <v>74</v>
      </c>
      <c r="H52" t="s">
        <v>75</v>
      </c>
      <c r="I52" t="s"/>
      <c r="J52" t="s">
        <v>76</v>
      </c>
      <c r="K52" t="n">
        <v>131</v>
      </c>
      <c r="L52" t="s">
        <v>77</v>
      </c>
      <c r="M52" t="s"/>
      <c r="N52" t="s">
        <v>190</v>
      </c>
      <c r="O52" t="s">
        <v>79</v>
      </c>
      <c r="P52" t="s">
        <v>183</v>
      </c>
      <c r="Q52" t="s"/>
      <c r="R52" t="s">
        <v>80</v>
      </c>
      <c r="S52" t="s">
        <v>134</v>
      </c>
      <c r="T52" t="s">
        <v>82</v>
      </c>
      <c r="U52" t="s"/>
      <c r="V52" t="s">
        <v>83</v>
      </c>
      <c r="W52" t="s">
        <v>84</v>
      </c>
      <c r="X52" t="s"/>
      <c r="Y52" t="s">
        <v>85</v>
      </c>
      <c r="Z52">
        <f>HYPERLINK("https://hotelmonitor-cachepage.eclerx.com/savepage/tk_15427243788442376_sr_2029.html","info")</f>
        <v/>
      </c>
      <c r="AA52" t="n">
        <v>-6796340</v>
      </c>
      <c r="AB52" t="s"/>
      <c r="AC52" t="s"/>
      <c r="AD52" t="s">
        <v>86</v>
      </c>
      <c r="AE52" t="s"/>
      <c r="AF52" t="s"/>
      <c r="AG52" t="s"/>
      <c r="AH52" t="s"/>
      <c r="AI52" t="s"/>
      <c r="AJ52" t="s"/>
      <c r="AK52" t="s">
        <v>87</v>
      </c>
      <c r="AL52" t="s">
        <v>88</v>
      </c>
      <c r="AM52" t="s"/>
      <c r="AN52" t="s">
        <v>87</v>
      </c>
      <c r="AO52" t="s"/>
      <c r="AP52" t="n">
        <v>29</v>
      </c>
      <c r="AQ52" t="s">
        <v>89</v>
      </c>
      <c r="AR52" t="s">
        <v>96</v>
      </c>
      <c r="AS52" t="s"/>
      <c r="AT52" t="s">
        <v>91</v>
      </c>
      <c r="AU52" t="s"/>
      <c r="AV52" t="s"/>
      <c r="AW52" t="s"/>
      <c r="AX52" t="s"/>
      <c r="AY52" t="n">
        <v>6796340</v>
      </c>
      <c r="AZ52" t="s">
        <v>186</v>
      </c>
      <c r="BA52" t="s"/>
      <c r="BB52" t="n">
        <v>43098</v>
      </c>
      <c r="BC52" t="s"/>
      <c r="BD52" t="s"/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93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183</v>
      </c>
      <c r="F53" t="n">
        <v>-1</v>
      </c>
      <c r="G53" t="s">
        <v>74</v>
      </c>
      <c r="H53" t="s">
        <v>75</v>
      </c>
      <c r="I53" t="s"/>
      <c r="J53" t="s">
        <v>76</v>
      </c>
      <c r="K53" t="n">
        <v>157</v>
      </c>
      <c r="L53" t="s">
        <v>77</v>
      </c>
      <c r="M53" t="s"/>
      <c r="N53" t="s">
        <v>191</v>
      </c>
      <c r="O53" t="s">
        <v>79</v>
      </c>
      <c r="P53" t="s">
        <v>183</v>
      </c>
      <c r="Q53" t="s"/>
      <c r="R53" t="s">
        <v>80</v>
      </c>
      <c r="S53" t="s">
        <v>192</v>
      </c>
      <c r="T53" t="s">
        <v>82</v>
      </c>
      <c r="U53" t="s"/>
      <c r="V53" t="s">
        <v>83</v>
      </c>
      <c r="W53" t="s">
        <v>84</v>
      </c>
      <c r="X53" t="s"/>
      <c r="Y53" t="s">
        <v>85</v>
      </c>
      <c r="Z53">
        <f>HYPERLINK("https://hotelmonitor-cachepage.eclerx.com/savepage/tk_15427243788442376_sr_2029.html","info")</f>
        <v/>
      </c>
      <c r="AA53" t="n">
        <v>-6796340</v>
      </c>
      <c r="AB53" t="s"/>
      <c r="AC53" t="s"/>
      <c r="AD53" t="s">
        <v>86</v>
      </c>
      <c r="AE53" t="s"/>
      <c r="AF53" t="s"/>
      <c r="AG53" t="s"/>
      <c r="AH53" t="s"/>
      <c r="AI53" t="s"/>
      <c r="AJ53" t="s"/>
      <c r="AK53" t="s">
        <v>87</v>
      </c>
      <c r="AL53" t="s">
        <v>88</v>
      </c>
      <c r="AM53" t="s"/>
      <c r="AN53" t="s">
        <v>87</v>
      </c>
      <c r="AO53" t="s"/>
      <c r="AP53" t="n">
        <v>29</v>
      </c>
      <c r="AQ53" t="s">
        <v>89</v>
      </c>
      <c r="AR53" t="s">
        <v>96</v>
      </c>
      <c r="AS53" t="s"/>
      <c r="AT53" t="s">
        <v>91</v>
      </c>
      <c r="AU53" t="s"/>
      <c r="AV53" t="s"/>
      <c r="AW53" t="s"/>
      <c r="AX53" t="s"/>
      <c r="AY53" t="n">
        <v>6796340</v>
      </c>
      <c r="AZ53" t="s">
        <v>186</v>
      </c>
      <c r="BA53" t="s"/>
      <c r="BB53" t="n">
        <v>43098</v>
      </c>
      <c r="BC53" t="s"/>
      <c r="BD53" t="s"/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93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183</v>
      </c>
      <c r="F54" t="n">
        <v>-1</v>
      </c>
      <c r="G54" t="s">
        <v>74</v>
      </c>
      <c r="H54" t="s">
        <v>75</v>
      </c>
      <c r="I54" t="s"/>
      <c r="J54" t="s">
        <v>76</v>
      </c>
      <c r="K54" t="n">
        <v>158</v>
      </c>
      <c r="L54" t="s">
        <v>77</v>
      </c>
      <c r="M54" t="s"/>
      <c r="N54" t="s">
        <v>193</v>
      </c>
      <c r="O54" t="s">
        <v>79</v>
      </c>
      <c r="P54" t="s">
        <v>183</v>
      </c>
      <c r="Q54" t="s"/>
      <c r="R54" t="s">
        <v>80</v>
      </c>
      <c r="S54" t="s">
        <v>111</v>
      </c>
      <c r="T54" t="s">
        <v>82</v>
      </c>
      <c r="U54" t="s"/>
      <c r="V54" t="s">
        <v>83</v>
      </c>
      <c r="W54" t="s">
        <v>84</v>
      </c>
      <c r="X54" t="s"/>
      <c r="Y54" t="s">
        <v>85</v>
      </c>
      <c r="Z54">
        <f>HYPERLINK("https://hotelmonitor-cachepage.eclerx.com/savepage/tk_15427243788442376_sr_2029.html","info")</f>
        <v/>
      </c>
      <c r="AA54" t="n">
        <v>-6796340</v>
      </c>
      <c r="AB54" t="s"/>
      <c r="AC54" t="s"/>
      <c r="AD54" t="s">
        <v>86</v>
      </c>
      <c r="AE54" t="s"/>
      <c r="AF54" t="s"/>
      <c r="AG54" t="s"/>
      <c r="AH54" t="s"/>
      <c r="AI54" t="s"/>
      <c r="AJ54" t="s"/>
      <c r="AK54" t="s">
        <v>87</v>
      </c>
      <c r="AL54" t="s">
        <v>88</v>
      </c>
      <c r="AM54" t="s"/>
      <c r="AN54" t="s">
        <v>87</v>
      </c>
      <c r="AO54" t="s"/>
      <c r="AP54" t="n">
        <v>29</v>
      </c>
      <c r="AQ54" t="s">
        <v>89</v>
      </c>
      <c r="AR54" t="s">
        <v>96</v>
      </c>
      <c r="AS54" t="s"/>
      <c r="AT54" t="s">
        <v>91</v>
      </c>
      <c r="AU54" t="s"/>
      <c r="AV54" t="s"/>
      <c r="AW54" t="s"/>
      <c r="AX54" t="s"/>
      <c r="AY54" t="n">
        <v>6796340</v>
      </c>
      <c r="AZ54" t="s">
        <v>186</v>
      </c>
      <c r="BA54" t="s"/>
      <c r="BB54" t="n">
        <v>43098</v>
      </c>
      <c r="BC54" t="s"/>
      <c r="BD54" t="s"/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93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183</v>
      </c>
      <c r="F55" t="n">
        <v>-1</v>
      </c>
      <c r="G55" t="s">
        <v>74</v>
      </c>
      <c r="H55" t="s">
        <v>75</v>
      </c>
      <c r="I55" t="s"/>
      <c r="J55" t="s">
        <v>76</v>
      </c>
      <c r="K55" t="n">
        <v>158</v>
      </c>
      <c r="L55" t="s">
        <v>77</v>
      </c>
      <c r="M55" t="s"/>
      <c r="N55" t="s">
        <v>191</v>
      </c>
      <c r="O55" t="s">
        <v>79</v>
      </c>
      <c r="P55" t="s">
        <v>183</v>
      </c>
      <c r="Q55" t="s"/>
      <c r="R55" t="s">
        <v>80</v>
      </c>
      <c r="S55" t="s">
        <v>111</v>
      </c>
      <c r="T55" t="s">
        <v>82</v>
      </c>
      <c r="U55" t="s"/>
      <c r="V55" t="s">
        <v>83</v>
      </c>
      <c r="W55" t="s">
        <v>84</v>
      </c>
      <c r="X55" t="s"/>
      <c r="Y55" t="s">
        <v>85</v>
      </c>
      <c r="Z55">
        <f>HYPERLINK("https://hotelmonitor-cachepage.eclerx.com/savepage/tk_15427243788442376_sr_2029.html","info")</f>
        <v/>
      </c>
      <c r="AA55" t="n">
        <v>-6796340</v>
      </c>
      <c r="AB55" t="s"/>
      <c r="AC55" t="s"/>
      <c r="AD55" t="s">
        <v>86</v>
      </c>
      <c r="AE55" t="s"/>
      <c r="AF55" t="s"/>
      <c r="AG55" t="s"/>
      <c r="AH55" t="s"/>
      <c r="AI55" t="s"/>
      <c r="AJ55" t="s"/>
      <c r="AK55" t="s">
        <v>87</v>
      </c>
      <c r="AL55" t="s">
        <v>88</v>
      </c>
      <c r="AM55" t="s"/>
      <c r="AN55" t="s">
        <v>87</v>
      </c>
      <c r="AO55" t="s"/>
      <c r="AP55" t="n">
        <v>29</v>
      </c>
      <c r="AQ55" t="s">
        <v>89</v>
      </c>
      <c r="AR55" t="s">
        <v>96</v>
      </c>
      <c r="AS55" t="s"/>
      <c r="AT55" t="s">
        <v>91</v>
      </c>
      <c r="AU55" t="s"/>
      <c r="AV55" t="s"/>
      <c r="AW55" t="s"/>
      <c r="AX55" t="s"/>
      <c r="AY55" t="n">
        <v>6796340</v>
      </c>
      <c r="AZ55" t="s">
        <v>186</v>
      </c>
      <c r="BA55" t="s"/>
      <c r="BB55" t="n">
        <v>43098</v>
      </c>
      <c r="BC55" t="s"/>
      <c r="BD55" t="s"/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93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183</v>
      </c>
      <c r="F56" t="n">
        <v>-1</v>
      </c>
      <c r="G56" t="s">
        <v>74</v>
      </c>
      <c r="H56" t="s">
        <v>75</v>
      </c>
      <c r="I56" t="s"/>
      <c r="J56" t="s">
        <v>76</v>
      </c>
      <c r="K56" t="n">
        <v>167</v>
      </c>
      <c r="L56" t="s">
        <v>77</v>
      </c>
      <c r="M56" t="s"/>
      <c r="N56" t="s">
        <v>193</v>
      </c>
      <c r="O56" t="s">
        <v>79</v>
      </c>
      <c r="P56" t="s">
        <v>183</v>
      </c>
      <c r="Q56" t="s"/>
      <c r="R56" t="s">
        <v>80</v>
      </c>
      <c r="S56" t="s">
        <v>194</v>
      </c>
      <c r="T56" t="s">
        <v>82</v>
      </c>
      <c r="U56" t="s"/>
      <c r="V56" t="s">
        <v>83</v>
      </c>
      <c r="W56" t="s">
        <v>84</v>
      </c>
      <c r="X56" t="s"/>
      <c r="Y56" t="s">
        <v>85</v>
      </c>
      <c r="Z56">
        <f>HYPERLINK("https://hotelmonitor-cachepage.eclerx.com/savepage/tk_15427243788442376_sr_2029.html","info")</f>
        <v/>
      </c>
      <c r="AA56" t="n">
        <v>-6796340</v>
      </c>
      <c r="AB56" t="s"/>
      <c r="AC56" t="s"/>
      <c r="AD56" t="s">
        <v>86</v>
      </c>
      <c r="AE56" t="s"/>
      <c r="AF56" t="s"/>
      <c r="AG56" t="s"/>
      <c r="AH56" t="s"/>
      <c r="AI56" t="s"/>
      <c r="AJ56" t="s"/>
      <c r="AK56" t="s">
        <v>87</v>
      </c>
      <c r="AL56" t="s">
        <v>88</v>
      </c>
      <c r="AM56" t="s"/>
      <c r="AN56" t="s">
        <v>87</v>
      </c>
      <c r="AO56" t="s"/>
      <c r="AP56" t="n">
        <v>29</v>
      </c>
      <c r="AQ56" t="s">
        <v>89</v>
      </c>
      <c r="AR56" t="s">
        <v>96</v>
      </c>
      <c r="AS56" t="s"/>
      <c r="AT56" t="s">
        <v>91</v>
      </c>
      <c r="AU56" t="s"/>
      <c r="AV56" t="s"/>
      <c r="AW56" t="s"/>
      <c r="AX56" t="s"/>
      <c r="AY56" t="n">
        <v>6796340</v>
      </c>
      <c r="AZ56" t="s">
        <v>186</v>
      </c>
      <c r="BA56" t="s"/>
      <c r="BB56" t="n">
        <v>43098</v>
      </c>
      <c r="BC56" t="s"/>
      <c r="BD56" t="s"/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93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183</v>
      </c>
      <c r="F57" t="n">
        <v>-1</v>
      </c>
      <c r="G57" t="s">
        <v>74</v>
      </c>
      <c r="H57" t="s">
        <v>75</v>
      </c>
      <c r="I57" t="s"/>
      <c r="J57" t="s">
        <v>76</v>
      </c>
      <c r="K57" t="n">
        <v>198</v>
      </c>
      <c r="L57" t="s">
        <v>77</v>
      </c>
      <c r="M57" t="s"/>
      <c r="N57" t="s">
        <v>195</v>
      </c>
      <c r="O57" t="s">
        <v>79</v>
      </c>
      <c r="P57" t="s">
        <v>183</v>
      </c>
      <c r="Q57" t="s"/>
      <c r="R57" t="s">
        <v>80</v>
      </c>
      <c r="S57" t="s">
        <v>196</v>
      </c>
      <c r="T57" t="s">
        <v>82</v>
      </c>
      <c r="U57" t="s"/>
      <c r="V57" t="s">
        <v>83</v>
      </c>
      <c r="W57" t="s">
        <v>84</v>
      </c>
      <c r="X57" t="s"/>
      <c r="Y57" t="s">
        <v>85</v>
      </c>
      <c r="Z57">
        <f>HYPERLINK("https://hotelmonitor-cachepage.eclerx.com/savepage/tk_15427243788442376_sr_2029.html","info")</f>
        <v/>
      </c>
      <c r="AA57" t="n">
        <v>-6796340</v>
      </c>
      <c r="AB57" t="s"/>
      <c r="AC57" t="s"/>
      <c r="AD57" t="s">
        <v>86</v>
      </c>
      <c r="AE57" t="s"/>
      <c r="AF57" t="s"/>
      <c r="AG57" t="s"/>
      <c r="AH57" t="s"/>
      <c r="AI57" t="s"/>
      <c r="AJ57" t="s"/>
      <c r="AK57" t="s">
        <v>87</v>
      </c>
      <c r="AL57" t="s">
        <v>88</v>
      </c>
      <c r="AM57" t="s"/>
      <c r="AN57" t="s">
        <v>87</v>
      </c>
      <c r="AO57" t="s"/>
      <c r="AP57" t="n">
        <v>29</v>
      </c>
      <c r="AQ57" t="s">
        <v>89</v>
      </c>
      <c r="AR57" t="s">
        <v>96</v>
      </c>
      <c r="AS57" t="s"/>
      <c r="AT57" t="s">
        <v>91</v>
      </c>
      <c r="AU57" t="s"/>
      <c r="AV57" t="s"/>
      <c r="AW57" t="s"/>
      <c r="AX57" t="s"/>
      <c r="AY57" t="n">
        <v>6796340</v>
      </c>
      <c r="AZ57" t="s">
        <v>186</v>
      </c>
      <c r="BA57" t="s"/>
      <c r="BB57" t="n">
        <v>43098</v>
      </c>
      <c r="BC57" t="s"/>
      <c r="BD57" t="s"/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93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183</v>
      </c>
      <c r="F58" t="n">
        <v>-1</v>
      </c>
      <c r="G58" t="s">
        <v>74</v>
      </c>
      <c r="H58" t="s">
        <v>75</v>
      </c>
      <c r="I58" t="s"/>
      <c r="J58" t="s">
        <v>76</v>
      </c>
      <c r="K58" t="n">
        <v>198</v>
      </c>
      <c r="L58" t="s">
        <v>77</v>
      </c>
      <c r="M58" t="s"/>
      <c r="N58" t="s">
        <v>197</v>
      </c>
      <c r="O58" t="s">
        <v>79</v>
      </c>
      <c r="P58" t="s">
        <v>183</v>
      </c>
      <c r="Q58" t="s"/>
      <c r="R58" t="s">
        <v>80</v>
      </c>
      <c r="S58" t="s">
        <v>196</v>
      </c>
      <c r="T58" t="s">
        <v>82</v>
      </c>
      <c r="U58" t="s"/>
      <c r="V58" t="s">
        <v>83</v>
      </c>
      <c r="W58" t="s">
        <v>84</v>
      </c>
      <c r="X58" t="s"/>
      <c r="Y58" t="s">
        <v>85</v>
      </c>
      <c r="Z58">
        <f>HYPERLINK("https://hotelmonitor-cachepage.eclerx.com/savepage/tk_15427243788442376_sr_2029.html","info")</f>
        <v/>
      </c>
      <c r="AA58" t="n">
        <v>-6796340</v>
      </c>
      <c r="AB58" t="s"/>
      <c r="AC58" t="s"/>
      <c r="AD58" t="s">
        <v>86</v>
      </c>
      <c r="AE58" t="s"/>
      <c r="AF58" t="s"/>
      <c r="AG58" t="s"/>
      <c r="AH58" t="s"/>
      <c r="AI58" t="s"/>
      <c r="AJ58" t="s"/>
      <c r="AK58" t="s">
        <v>87</v>
      </c>
      <c r="AL58" t="s">
        <v>88</v>
      </c>
      <c r="AM58" t="s"/>
      <c r="AN58" t="s">
        <v>87</v>
      </c>
      <c r="AO58" t="s"/>
      <c r="AP58" t="n">
        <v>29</v>
      </c>
      <c r="AQ58" t="s">
        <v>89</v>
      </c>
      <c r="AR58" t="s">
        <v>96</v>
      </c>
      <c r="AS58" t="s"/>
      <c r="AT58" t="s">
        <v>91</v>
      </c>
      <c r="AU58" t="s"/>
      <c r="AV58" t="s"/>
      <c r="AW58" t="s"/>
      <c r="AX58" t="s"/>
      <c r="AY58" t="n">
        <v>6796340</v>
      </c>
      <c r="AZ58" t="s">
        <v>186</v>
      </c>
      <c r="BA58" t="s"/>
      <c r="BB58" t="n">
        <v>43098</v>
      </c>
      <c r="BC58" t="s"/>
      <c r="BD58" t="s"/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93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183</v>
      </c>
      <c r="F59" t="n">
        <v>-1</v>
      </c>
      <c r="G59" t="s">
        <v>74</v>
      </c>
      <c r="H59" t="s">
        <v>75</v>
      </c>
      <c r="I59" t="s"/>
      <c r="J59" t="s">
        <v>76</v>
      </c>
      <c r="K59" t="n">
        <v>363</v>
      </c>
      <c r="L59" t="s">
        <v>77</v>
      </c>
      <c r="M59" t="s"/>
      <c r="N59" t="s">
        <v>198</v>
      </c>
      <c r="O59" t="s">
        <v>79</v>
      </c>
      <c r="P59" t="s">
        <v>183</v>
      </c>
      <c r="Q59" t="s"/>
      <c r="R59" t="s">
        <v>80</v>
      </c>
      <c r="S59" t="s">
        <v>199</v>
      </c>
      <c r="T59" t="s">
        <v>82</v>
      </c>
      <c r="U59" t="s"/>
      <c r="V59" t="s">
        <v>83</v>
      </c>
      <c r="W59" t="s">
        <v>84</v>
      </c>
      <c r="X59" t="s"/>
      <c r="Y59" t="s">
        <v>85</v>
      </c>
      <c r="Z59">
        <f>HYPERLINK("https://hotelmonitor-cachepage.eclerx.com/savepage/tk_15427243788442376_sr_2029.html","info")</f>
        <v/>
      </c>
      <c r="AA59" t="n">
        <v>-6796340</v>
      </c>
      <c r="AB59" t="s"/>
      <c r="AC59" t="s"/>
      <c r="AD59" t="s">
        <v>86</v>
      </c>
      <c r="AE59" t="s"/>
      <c r="AF59" t="s"/>
      <c r="AG59" t="s"/>
      <c r="AH59" t="s"/>
      <c r="AI59" t="s"/>
      <c r="AJ59" t="s"/>
      <c r="AK59" t="s">
        <v>87</v>
      </c>
      <c r="AL59" t="s">
        <v>88</v>
      </c>
      <c r="AM59" t="s"/>
      <c r="AN59" t="s">
        <v>87</v>
      </c>
      <c r="AO59" t="s"/>
      <c r="AP59" t="n">
        <v>29</v>
      </c>
      <c r="AQ59" t="s">
        <v>89</v>
      </c>
      <c r="AR59" t="s">
        <v>96</v>
      </c>
      <c r="AS59" t="s"/>
      <c r="AT59" t="s">
        <v>91</v>
      </c>
      <c r="AU59" t="s"/>
      <c r="AV59" t="s"/>
      <c r="AW59" t="s"/>
      <c r="AX59" t="s"/>
      <c r="AY59" t="n">
        <v>6796340</v>
      </c>
      <c r="AZ59" t="s">
        <v>186</v>
      </c>
      <c r="BA59" t="s"/>
      <c r="BB59" t="n">
        <v>43098</v>
      </c>
      <c r="BC59" t="s"/>
      <c r="BD59" t="s"/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93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200</v>
      </c>
      <c r="F60" t="n">
        <v>-1</v>
      </c>
      <c r="G60" t="s">
        <v>74</v>
      </c>
      <c r="H60" t="s">
        <v>75</v>
      </c>
      <c r="I60" t="s"/>
      <c r="J60" t="s">
        <v>76</v>
      </c>
      <c r="K60" t="n">
        <v>80</v>
      </c>
      <c r="L60" t="s">
        <v>77</v>
      </c>
      <c r="M60" t="s"/>
      <c r="N60" t="s">
        <v>201</v>
      </c>
      <c r="O60" t="s">
        <v>79</v>
      </c>
      <c r="P60" t="s">
        <v>200</v>
      </c>
      <c r="Q60" t="s"/>
      <c r="R60" t="s">
        <v>80</v>
      </c>
      <c r="S60" t="s">
        <v>177</v>
      </c>
      <c r="T60" t="s">
        <v>82</v>
      </c>
      <c r="U60" t="s"/>
      <c r="V60" t="s">
        <v>83</v>
      </c>
      <c r="W60" t="s">
        <v>84</v>
      </c>
      <c r="X60" t="s"/>
      <c r="Y60" t="s">
        <v>85</v>
      </c>
      <c r="Z60">
        <f>HYPERLINK("https://hotelmonitor-cachepage.eclerx.com/savepage/tk_15427245806165776_sr_2029.html","info")</f>
        <v/>
      </c>
      <c r="AA60" t="n">
        <v>-6796351</v>
      </c>
      <c r="AB60" t="s"/>
      <c r="AC60" t="s"/>
      <c r="AD60" t="s">
        <v>86</v>
      </c>
      <c r="AE60" t="s"/>
      <c r="AF60" t="s"/>
      <c r="AG60" t="s"/>
      <c r="AH60" t="s"/>
      <c r="AI60" t="s"/>
      <c r="AJ60" t="s"/>
      <c r="AK60" t="s">
        <v>87</v>
      </c>
      <c r="AL60" t="s">
        <v>88</v>
      </c>
      <c r="AM60" t="s"/>
      <c r="AN60" t="s">
        <v>87</v>
      </c>
      <c r="AO60" t="s"/>
      <c r="AP60" t="n">
        <v>110</v>
      </c>
      <c r="AQ60" t="s">
        <v>89</v>
      </c>
      <c r="AR60" t="s">
        <v>96</v>
      </c>
      <c r="AS60" t="s"/>
      <c r="AT60" t="s">
        <v>91</v>
      </c>
      <c r="AU60" t="s"/>
      <c r="AV60" t="s"/>
      <c r="AW60" t="s"/>
      <c r="AX60" t="s"/>
      <c r="AY60" t="n">
        <v>6796351</v>
      </c>
      <c r="AZ60" t="s">
        <v>202</v>
      </c>
      <c r="BA60" t="s"/>
      <c r="BB60" t="n">
        <v>90148</v>
      </c>
      <c r="BC60" t="s"/>
      <c r="BD60" t="s"/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104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200</v>
      </c>
      <c r="F61" t="n">
        <v>-1</v>
      </c>
      <c r="G61" t="s">
        <v>74</v>
      </c>
      <c r="H61" t="s">
        <v>75</v>
      </c>
      <c r="I61" t="s"/>
      <c r="J61" t="s">
        <v>76</v>
      </c>
      <c r="K61" t="n">
        <v>141</v>
      </c>
      <c r="L61" t="s">
        <v>77</v>
      </c>
      <c r="M61" t="s"/>
      <c r="N61" t="s">
        <v>203</v>
      </c>
      <c r="O61" t="s">
        <v>79</v>
      </c>
      <c r="P61" t="s">
        <v>200</v>
      </c>
      <c r="Q61" t="s"/>
      <c r="R61" t="s">
        <v>80</v>
      </c>
      <c r="S61" t="s">
        <v>204</v>
      </c>
      <c r="T61" t="s">
        <v>82</v>
      </c>
      <c r="U61" t="s"/>
      <c r="V61" t="s">
        <v>83</v>
      </c>
      <c r="W61" t="s">
        <v>108</v>
      </c>
      <c r="X61" t="s"/>
      <c r="Y61" t="s">
        <v>85</v>
      </c>
      <c r="Z61">
        <f>HYPERLINK("https://hotelmonitor-cachepage.eclerx.com/savepage/tk_15427245806165776_sr_2029.html","info")</f>
        <v/>
      </c>
      <c r="AA61" t="n">
        <v>-6796351</v>
      </c>
      <c r="AB61" t="s"/>
      <c r="AC61" t="s"/>
      <c r="AD61" t="s">
        <v>86</v>
      </c>
      <c r="AE61" t="s"/>
      <c r="AF61" t="s"/>
      <c r="AG61" t="s"/>
      <c r="AH61" t="s"/>
      <c r="AI61" t="s"/>
      <c r="AJ61" t="s"/>
      <c r="AK61" t="s">
        <v>87</v>
      </c>
      <c r="AL61" t="s">
        <v>88</v>
      </c>
      <c r="AM61" t="s"/>
      <c r="AN61" t="s">
        <v>87</v>
      </c>
      <c r="AO61" t="s"/>
      <c r="AP61" t="n">
        <v>110</v>
      </c>
      <c r="AQ61" t="s">
        <v>89</v>
      </c>
      <c r="AR61" t="s">
        <v>90</v>
      </c>
      <c r="AS61" t="s"/>
      <c r="AT61" t="s">
        <v>91</v>
      </c>
      <c r="AU61" t="s"/>
      <c r="AV61" t="s"/>
      <c r="AW61" t="s"/>
      <c r="AX61" t="s"/>
      <c r="AY61" t="n">
        <v>6796351</v>
      </c>
      <c r="AZ61" t="s">
        <v>202</v>
      </c>
      <c r="BA61" t="s"/>
      <c r="BB61" t="n">
        <v>90148</v>
      </c>
      <c r="BC61" t="s"/>
      <c r="BD61" t="s"/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104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200</v>
      </c>
      <c r="F62" t="n">
        <v>-1</v>
      </c>
      <c r="G62" t="s">
        <v>74</v>
      </c>
      <c r="H62" t="s">
        <v>75</v>
      </c>
      <c r="I62" t="s"/>
      <c r="J62" t="s">
        <v>76</v>
      </c>
      <c r="K62" t="n">
        <v>151</v>
      </c>
      <c r="L62" t="s">
        <v>77</v>
      </c>
      <c r="M62" t="s"/>
      <c r="N62" t="s">
        <v>205</v>
      </c>
      <c r="O62" t="s">
        <v>79</v>
      </c>
      <c r="P62" t="s">
        <v>200</v>
      </c>
      <c r="Q62" t="s"/>
      <c r="R62" t="s">
        <v>80</v>
      </c>
      <c r="S62" t="s">
        <v>206</v>
      </c>
      <c r="T62" t="s">
        <v>82</v>
      </c>
      <c r="U62" t="s"/>
      <c r="V62" t="s">
        <v>83</v>
      </c>
      <c r="W62" t="s">
        <v>108</v>
      </c>
      <c r="X62" t="s"/>
      <c r="Y62" t="s">
        <v>85</v>
      </c>
      <c r="Z62">
        <f>HYPERLINK("https://hotelmonitor-cachepage.eclerx.com/savepage/tk_15427245806165776_sr_2029.html","info")</f>
        <v/>
      </c>
      <c r="AA62" t="n">
        <v>-6796351</v>
      </c>
      <c r="AB62" t="s"/>
      <c r="AC62" t="s"/>
      <c r="AD62" t="s">
        <v>86</v>
      </c>
      <c r="AE62" t="s"/>
      <c r="AF62" t="s"/>
      <c r="AG62" t="s"/>
      <c r="AH62" t="s"/>
      <c r="AI62" t="s"/>
      <c r="AJ62" t="s"/>
      <c r="AK62" t="s">
        <v>87</v>
      </c>
      <c r="AL62" t="s">
        <v>88</v>
      </c>
      <c r="AM62" t="s"/>
      <c r="AN62" t="s">
        <v>87</v>
      </c>
      <c r="AO62" t="s"/>
      <c r="AP62" t="n">
        <v>110</v>
      </c>
      <c r="AQ62" t="s">
        <v>89</v>
      </c>
      <c r="AR62" t="s">
        <v>90</v>
      </c>
      <c r="AS62" t="s"/>
      <c r="AT62" t="s">
        <v>91</v>
      </c>
      <c r="AU62" t="s"/>
      <c r="AV62" t="s"/>
      <c r="AW62" t="s"/>
      <c r="AX62" t="s"/>
      <c r="AY62" t="n">
        <v>6796351</v>
      </c>
      <c r="AZ62" t="s">
        <v>202</v>
      </c>
      <c r="BA62" t="s"/>
      <c r="BB62" t="n">
        <v>90148</v>
      </c>
      <c r="BC62" t="s"/>
      <c r="BD62" t="s"/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104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200</v>
      </c>
      <c r="F63" t="n">
        <v>-1</v>
      </c>
      <c r="G63" t="s">
        <v>74</v>
      </c>
      <c r="H63" t="s">
        <v>75</v>
      </c>
      <c r="I63" t="s"/>
      <c r="J63" t="s">
        <v>76</v>
      </c>
      <c r="K63" t="n">
        <v>156</v>
      </c>
      <c r="L63" t="s">
        <v>77</v>
      </c>
      <c r="M63" t="s"/>
      <c r="N63" t="s">
        <v>201</v>
      </c>
      <c r="O63" t="s">
        <v>79</v>
      </c>
      <c r="P63" t="s">
        <v>200</v>
      </c>
      <c r="Q63" t="s"/>
      <c r="R63" t="s">
        <v>80</v>
      </c>
      <c r="S63" t="s">
        <v>207</v>
      </c>
      <c r="T63" t="s">
        <v>82</v>
      </c>
      <c r="U63" t="s"/>
      <c r="V63" t="s">
        <v>83</v>
      </c>
      <c r="W63" t="s">
        <v>108</v>
      </c>
      <c r="X63" t="s"/>
      <c r="Y63" t="s">
        <v>85</v>
      </c>
      <c r="Z63">
        <f>HYPERLINK("https://hotelmonitor-cachepage.eclerx.com/savepage/tk_15427245806165776_sr_2029.html","info")</f>
        <v/>
      </c>
      <c r="AA63" t="n">
        <v>-6796351</v>
      </c>
      <c r="AB63" t="s"/>
      <c r="AC63" t="s"/>
      <c r="AD63" t="s">
        <v>86</v>
      </c>
      <c r="AE63" t="s"/>
      <c r="AF63" t="s"/>
      <c r="AG63" t="s"/>
      <c r="AH63" t="s"/>
      <c r="AI63" t="s"/>
      <c r="AJ63" t="s"/>
      <c r="AK63" t="s">
        <v>87</v>
      </c>
      <c r="AL63" t="s">
        <v>88</v>
      </c>
      <c r="AM63" t="s"/>
      <c r="AN63" t="s">
        <v>87</v>
      </c>
      <c r="AO63" t="s"/>
      <c r="AP63" t="n">
        <v>110</v>
      </c>
      <c r="AQ63" t="s">
        <v>89</v>
      </c>
      <c r="AR63" t="s">
        <v>96</v>
      </c>
      <c r="AS63" t="s"/>
      <c r="AT63" t="s">
        <v>91</v>
      </c>
      <c r="AU63" t="s"/>
      <c r="AV63" t="s"/>
      <c r="AW63" t="s"/>
      <c r="AX63" t="s"/>
      <c r="AY63" t="n">
        <v>6796351</v>
      </c>
      <c r="AZ63" t="s">
        <v>202</v>
      </c>
      <c r="BA63" t="s"/>
      <c r="BB63" t="n">
        <v>90148</v>
      </c>
      <c r="BC63" t="s"/>
      <c r="BD63" t="s"/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104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200</v>
      </c>
      <c r="F64" t="n">
        <v>-1</v>
      </c>
      <c r="G64" t="s">
        <v>74</v>
      </c>
      <c r="H64" t="s">
        <v>75</v>
      </c>
      <c r="I64" t="s"/>
      <c r="J64" t="s">
        <v>76</v>
      </c>
      <c r="K64" t="n">
        <v>187</v>
      </c>
      <c r="L64" t="s">
        <v>77</v>
      </c>
      <c r="M64" t="s"/>
      <c r="N64" t="s">
        <v>203</v>
      </c>
      <c r="O64" t="s">
        <v>79</v>
      </c>
      <c r="P64" t="s">
        <v>200</v>
      </c>
      <c r="Q64" t="s"/>
      <c r="R64" t="s">
        <v>80</v>
      </c>
      <c r="S64" t="s">
        <v>208</v>
      </c>
      <c r="T64" t="s">
        <v>82</v>
      </c>
      <c r="U64" t="s"/>
      <c r="V64" t="s">
        <v>83</v>
      </c>
      <c r="W64" t="s">
        <v>161</v>
      </c>
      <c r="X64" t="s"/>
      <c r="Y64" t="s">
        <v>85</v>
      </c>
      <c r="Z64">
        <f>HYPERLINK("https://hotelmonitor-cachepage.eclerx.com/savepage/tk_15427245806165776_sr_2029.html","info")</f>
        <v/>
      </c>
      <c r="AA64" t="n">
        <v>-6796351</v>
      </c>
      <c r="AB64" t="s"/>
      <c r="AC64" t="s"/>
      <c r="AD64" t="s">
        <v>86</v>
      </c>
      <c r="AE64" t="s"/>
      <c r="AF64" t="s"/>
      <c r="AG64" t="s"/>
      <c r="AH64" t="s"/>
      <c r="AI64" t="s"/>
      <c r="AJ64" t="s"/>
      <c r="AK64" t="s">
        <v>87</v>
      </c>
      <c r="AL64" t="s">
        <v>88</v>
      </c>
      <c r="AM64" t="s"/>
      <c r="AN64" t="s">
        <v>87</v>
      </c>
      <c r="AO64" t="s"/>
      <c r="AP64" t="n">
        <v>110</v>
      </c>
      <c r="AQ64" t="s">
        <v>89</v>
      </c>
      <c r="AR64" t="s">
        <v>90</v>
      </c>
      <c r="AS64" t="s"/>
      <c r="AT64" t="s">
        <v>91</v>
      </c>
      <c r="AU64" t="s"/>
      <c r="AV64" t="s"/>
      <c r="AW64" t="s"/>
      <c r="AX64" t="s"/>
      <c r="AY64" t="n">
        <v>6796351</v>
      </c>
      <c r="AZ64" t="s">
        <v>202</v>
      </c>
      <c r="BA64" t="s"/>
      <c r="BB64" t="n">
        <v>90148</v>
      </c>
      <c r="BC64" t="s"/>
      <c r="BD64" t="s"/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104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200</v>
      </c>
      <c r="F65" t="n">
        <v>-1</v>
      </c>
      <c r="G65" t="s">
        <v>74</v>
      </c>
      <c r="H65" t="s">
        <v>75</v>
      </c>
      <c r="I65" t="s"/>
      <c r="J65" t="s">
        <v>76</v>
      </c>
      <c r="K65" t="n">
        <v>197</v>
      </c>
      <c r="L65" t="s">
        <v>77</v>
      </c>
      <c r="M65" t="s"/>
      <c r="N65" t="s">
        <v>205</v>
      </c>
      <c r="O65" t="s">
        <v>79</v>
      </c>
      <c r="P65" t="s">
        <v>200</v>
      </c>
      <c r="Q65" t="s"/>
      <c r="R65" t="s">
        <v>80</v>
      </c>
      <c r="S65" t="s">
        <v>209</v>
      </c>
      <c r="T65" t="s">
        <v>82</v>
      </c>
      <c r="U65" t="s"/>
      <c r="V65" t="s">
        <v>83</v>
      </c>
      <c r="W65" t="s">
        <v>161</v>
      </c>
      <c r="X65" t="s"/>
      <c r="Y65" t="s">
        <v>85</v>
      </c>
      <c r="Z65">
        <f>HYPERLINK("https://hotelmonitor-cachepage.eclerx.com/savepage/tk_15427245806165776_sr_2029.html","info")</f>
        <v/>
      </c>
      <c r="AA65" t="n">
        <v>-6796351</v>
      </c>
      <c r="AB65" t="s"/>
      <c r="AC65" t="s"/>
      <c r="AD65" t="s">
        <v>86</v>
      </c>
      <c r="AE65" t="s"/>
      <c r="AF65" t="s"/>
      <c r="AG65" t="s"/>
      <c r="AH65" t="s"/>
      <c r="AI65" t="s"/>
      <c r="AJ65" t="s"/>
      <c r="AK65" t="s">
        <v>87</v>
      </c>
      <c r="AL65" t="s">
        <v>88</v>
      </c>
      <c r="AM65" t="s"/>
      <c r="AN65" t="s">
        <v>87</v>
      </c>
      <c r="AO65" t="s"/>
      <c r="AP65" t="n">
        <v>110</v>
      </c>
      <c r="AQ65" t="s">
        <v>89</v>
      </c>
      <c r="AR65" t="s">
        <v>90</v>
      </c>
      <c r="AS65" t="s"/>
      <c r="AT65" t="s">
        <v>91</v>
      </c>
      <c r="AU65" t="s"/>
      <c r="AV65" t="s"/>
      <c r="AW65" t="s"/>
      <c r="AX65" t="s"/>
      <c r="AY65" t="n">
        <v>6796351</v>
      </c>
      <c r="AZ65" t="s">
        <v>202</v>
      </c>
      <c r="BA65" t="s"/>
      <c r="BB65" t="n">
        <v>90148</v>
      </c>
      <c r="BC65" t="s"/>
      <c r="BD65" t="s"/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104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200</v>
      </c>
      <c r="F66" t="n">
        <v>-1</v>
      </c>
      <c r="G66" t="s">
        <v>74</v>
      </c>
      <c r="H66" t="s">
        <v>75</v>
      </c>
      <c r="I66" t="s"/>
      <c r="J66" t="s">
        <v>76</v>
      </c>
      <c r="K66" t="n">
        <v>203</v>
      </c>
      <c r="L66" t="s">
        <v>77</v>
      </c>
      <c r="M66" t="s"/>
      <c r="N66" t="s">
        <v>210</v>
      </c>
      <c r="O66" t="s">
        <v>79</v>
      </c>
      <c r="P66" t="s">
        <v>200</v>
      </c>
      <c r="Q66" t="s"/>
      <c r="R66" t="s">
        <v>80</v>
      </c>
      <c r="S66" t="s">
        <v>211</v>
      </c>
      <c r="T66" t="s">
        <v>82</v>
      </c>
      <c r="U66" t="s"/>
      <c r="V66" t="s">
        <v>83</v>
      </c>
      <c r="W66" t="s">
        <v>108</v>
      </c>
      <c r="X66" t="s"/>
      <c r="Y66" t="s">
        <v>85</v>
      </c>
      <c r="Z66">
        <f>HYPERLINK("https://hotelmonitor-cachepage.eclerx.com/savepage/tk_15427245806165776_sr_2029.html","info")</f>
        <v/>
      </c>
      <c r="AA66" t="n">
        <v>-6796351</v>
      </c>
      <c r="AB66" t="s"/>
      <c r="AC66" t="s"/>
      <c r="AD66" t="s">
        <v>86</v>
      </c>
      <c r="AE66" t="s"/>
      <c r="AF66" t="s"/>
      <c r="AG66" t="s"/>
      <c r="AH66" t="s"/>
      <c r="AI66" t="s"/>
      <c r="AJ66" t="s"/>
      <c r="AK66" t="s">
        <v>87</v>
      </c>
      <c r="AL66" t="s">
        <v>88</v>
      </c>
      <c r="AM66" t="s"/>
      <c r="AN66" t="s">
        <v>87</v>
      </c>
      <c r="AO66" t="s"/>
      <c r="AP66" t="n">
        <v>110</v>
      </c>
      <c r="AQ66" t="s">
        <v>89</v>
      </c>
      <c r="AR66" t="s">
        <v>90</v>
      </c>
      <c r="AS66" t="s"/>
      <c r="AT66" t="s">
        <v>91</v>
      </c>
      <c r="AU66" t="s"/>
      <c r="AV66" t="s"/>
      <c r="AW66" t="s"/>
      <c r="AX66" t="s"/>
      <c r="AY66" t="n">
        <v>6796351</v>
      </c>
      <c r="AZ66" t="s">
        <v>202</v>
      </c>
      <c r="BA66" t="s"/>
      <c r="BB66" t="n">
        <v>90148</v>
      </c>
      <c r="BC66" t="s"/>
      <c r="BD66" t="s"/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104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200</v>
      </c>
      <c r="F67" t="n">
        <v>-1</v>
      </c>
      <c r="G67" t="s">
        <v>74</v>
      </c>
      <c r="H67" t="s">
        <v>75</v>
      </c>
      <c r="I67" t="s"/>
      <c r="J67" t="s">
        <v>76</v>
      </c>
      <c r="K67" t="n">
        <v>249</v>
      </c>
      <c r="L67" t="s">
        <v>77</v>
      </c>
      <c r="M67" t="s"/>
      <c r="N67" t="s">
        <v>210</v>
      </c>
      <c r="O67" t="s">
        <v>79</v>
      </c>
      <c r="P67" t="s">
        <v>200</v>
      </c>
      <c r="Q67" t="s"/>
      <c r="R67" t="s">
        <v>80</v>
      </c>
      <c r="S67" t="s">
        <v>212</v>
      </c>
      <c r="T67" t="s">
        <v>82</v>
      </c>
      <c r="U67" t="s"/>
      <c r="V67" t="s">
        <v>83</v>
      </c>
      <c r="W67" t="s">
        <v>161</v>
      </c>
      <c r="X67" t="s"/>
      <c r="Y67" t="s">
        <v>85</v>
      </c>
      <c r="Z67">
        <f>HYPERLINK("https://hotelmonitor-cachepage.eclerx.com/savepage/tk_15427245806165776_sr_2029.html","info")</f>
        <v/>
      </c>
      <c r="AA67" t="n">
        <v>-6796351</v>
      </c>
      <c r="AB67" t="s"/>
      <c r="AC67" t="s"/>
      <c r="AD67" t="s">
        <v>86</v>
      </c>
      <c r="AE67" t="s"/>
      <c r="AF67" t="s"/>
      <c r="AG67" t="s"/>
      <c r="AH67" t="s"/>
      <c r="AI67" t="s"/>
      <c r="AJ67" t="s"/>
      <c r="AK67" t="s">
        <v>87</v>
      </c>
      <c r="AL67" t="s">
        <v>88</v>
      </c>
      <c r="AM67" t="s"/>
      <c r="AN67" t="s">
        <v>87</v>
      </c>
      <c r="AO67" t="s"/>
      <c r="AP67" t="n">
        <v>110</v>
      </c>
      <c r="AQ67" t="s">
        <v>89</v>
      </c>
      <c r="AR67" t="s">
        <v>90</v>
      </c>
      <c r="AS67" t="s"/>
      <c r="AT67" t="s">
        <v>91</v>
      </c>
      <c r="AU67" t="s"/>
      <c r="AV67" t="s"/>
      <c r="AW67" t="s"/>
      <c r="AX67" t="s"/>
      <c r="AY67" t="n">
        <v>6796351</v>
      </c>
      <c r="AZ67" t="s">
        <v>202</v>
      </c>
      <c r="BA67" t="s"/>
      <c r="BB67" t="n">
        <v>90148</v>
      </c>
      <c r="BC67" t="s"/>
      <c r="BD67" t="s"/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104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213</v>
      </c>
      <c r="F68" t="n">
        <v>-1</v>
      </c>
      <c r="G68" t="s">
        <v>74</v>
      </c>
      <c r="H68" t="s">
        <v>75</v>
      </c>
      <c r="I68" t="s"/>
      <c r="J68" t="s">
        <v>76</v>
      </c>
      <c r="K68" t="n">
        <v>87</v>
      </c>
      <c r="L68" t="s">
        <v>77</v>
      </c>
      <c r="M68" t="s"/>
      <c r="N68" t="s">
        <v>172</v>
      </c>
      <c r="O68" t="s">
        <v>79</v>
      </c>
      <c r="P68" t="s">
        <v>213</v>
      </c>
      <c r="Q68" t="s"/>
      <c r="R68" t="s">
        <v>80</v>
      </c>
      <c r="S68" t="s">
        <v>214</v>
      </c>
      <c r="T68" t="s">
        <v>82</v>
      </c>
      <c r="U68" t="s"/>
      <c r="V68" t="s">
        <v>83</v>
      </c>
      <c r="W68" t="s">
        <v>84</v>
      </c>
      <c r="X68" t="s"/>
      <c r="Y68" t="s">
        <v>85</v>
      </c>
      <c r="Z68">
        <f>HYPERLINK("https://hotelmonitor-cachepage.eclerx.com/savepage/tk_1542724513648121_sr_2029.html","info")</f>
        <v/>
      </c>
      <c r="AA68" t="n">
        <v>-3516453</v>
      </c>
      <c r="AB68" t="s"/>
      <c r="AC68" t="s"/>
      <c r="AD68" t="s">
        <v>86</v>
      </c>
      <c r="AE68" t="s"/>
      <c r="AF68" t="s"/>
      <c r="AG68" t="s"/>
      <c r="AH68" t="s"/>
      <c r="AI68" t="s"/>
      <c r="AJ68" t="s"/>
      <c r="AK68" t="s">
        <v>87</v>
      </c>
      <c r="AL68" t="s">
        <v>88</v>
      </c>
      <c r="AM68" t="s"/>
      <c r="AN68" t="s">
        <v>87</v>
      </c>
      <c r="AO68" t="s"/>
      <c r="AP68" t="n">
        <v>83</v>
      </c>
      <c r="AQ68" t="s">
        <v>89</v>
      </c>
      <c r="AR68" t="s">
        <v>96</v>
      </c>
      <c r="AS68" t="s"/>
      <c r="AT68" t="s">
        <v>91</v>
      </c>
      <c r="AU68" t="s"/>
      <c r="AV68" t="s"/>
      <c r="AW68" t="s"/>
      <c r="AX68" t="s"/>
      <c r="AY68" t="n">
        <v>3516453</v>
      </c>
      <c r="AZ68" t="s">
        <v>215</v>
      </c>
      <c r="BA68" t="s"/>
      <c r="BB68" t="n">
        <v>101379</v>
      </c>
      <c r="BC68" t="n">
        <v>10.975875556469</v>
      </c>
      <c r="BD68" t="n">
        <v>44.15547300257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93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216</v>
      </c>
      <c r="F69" t="n">
        <v>-1</v>
      </c>
      <c r="G69" t="s">
        <v>74</v>
      </c>
      <c r="H69" t="s">
        <v>75</v>
      </c>
      <c r="I69" t="s"/>
      <c r="J69" t="s">
        <v>76</v>
      </c>
      <c r="K69" t="n">
        <v>81</v>
      </c>
      <c r="L69" t="s">
        <v>77</v>
      </c>
      <c r="M69" t="s"/>
      <c r="N69" t="s">
        <v>129</v>
      </c>
      <c r="O69" t="s">
        <v>79</v>
      </c>
      <c r="P69" t="s">
        <v>216</v>
      </c>
      <c r="Q69" t="s"/>
      <c r="R69" t="s">
        <v>80</v>
      </c>
      <c r="S69" t="s">
        <v>102</v>
      </c>
      <c r="T69" t="s">
        <v>82</v>
      </c>
      <c r="U69" t="s"/>
      <c r="V69" t="s">
        <v>83</v>
      </c>
      <c r="W69" t="s">
        <v>84</v>
      </c>
      <c r="X69" t="s"/>
      <c r="Y69" t="s">
        <v>85</v>
      </c>
      <c r="Z69">
        <f>HYPERLINK("https://hotelmonitor-cachepage.eclerx.com/savepage/tk_15427244036093667_sr_2029.html","info")</f>
        <v/>
      </c>
      <c r="AA69" t="n">
        <v>-2442568</v>
      </c>
      <c r="AB69" t="s"/>
      <c r="AC69" t="s"/>
      <c r="AD69" t="s">
        <v>86</v>
      </c>
      <c r="AE69" t="s"/>
      <c r="AF69" t="s"/>
      <c r="AG69" t="s"/>
      <c r="AH69" t="s"/>
      <c r="AI69" t="s"/>
      <c r="AJ69" t="s"/>
      <c r="AK69" t="s">
        <v>87</v>
      </c>
      <c r="AL69" t="s">
        <v>88</v>
      </c>
      <c r="AM69" t="s"/>
      <c r="AN69" t="s">
        <v>87</v>
      </c>
      <c r="AO69" t="s"/>
      <c r="AP69" t="n">
        <v>39</v>
      </c>
      <c r="AQ69" t="s">
        <v>89</v>
      </c>
      <c r="AR69" t="s">
        <v>90</v>
      </c>
      <c r="AS69" t="s"/>
      <c r="AT69" t="s">
        <v>91</v>
      </c>
      <c r="AU69" t="s"/>
      <c r="AV69" t="s"/>
      <c r="AW69" t="s"/>
      <c r="AX69" t="s"/>
      <c r="AY69" t="n">
        <v>2442568</v>
      </c>
      <c r="AZ69" t="s">
        <v>217</v>
      </c>
      <c r="BA69" t="s"/>
      <c r="BB69" t="n">
        <v>107735</v>
      </c>
      <c r="BC69" t="n">
        <v>10.302866</v>
      </c>
      <c r="BD69" t="n">
        <v>44.824471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93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216</v>
      </c>
      <c r="F70" t="n">
        <v>-1</v>
      </c>
      <c r="G70" t="s">
        <v>74</v>
      </c>
      <c r="H70" t="s">
        <v>75</v>
      </c>
      <c r="I70" t="s"/>
      <c r="J70" t="s">
        <v>76</v>
      </c>
      <c r="K70" t="n">
        <v>95</v>
      </c>
      <c r="L70" t="s">
        <v>77</v>
      </c>
      <c r="M70" t="s"/>
      <c r="N70" t="s">
        <v>97</v>
      </c>
      <c r="O70" t="s">
        <v>79</v>
      </c>
      <c r="P70" t="s">
        <v>216</v>
      </c>
      <c r="Q70" t="s"/>
      <c r="R70" t="s">
        <v>80</v>
      </c>
      <c r="S70" t="s">
        <v>218</v>
      </c>
      <c r="T70" t="s">
        <v>82</v>
      </c>
      <c r="U70" t="s"/>
      <c r="V70" t="s">
        <v>83</v>
      </c>
      <c r="W70" t="s">
        <v>84</v>
      </c>
      <c r="X70" t="s"/>
      <c r="Y70" t="s">
        <v>85</v>
      </c>
      <c r="Z70">
        <f>HYPERLINK("https://hotelmonitor-cachepage.eclerx.com/savepage/tk_15427244036093667_sr_2029.html","info")</f>
        <v/>
      </c>
      <c r="AA70" t="n">
        <v>-2442568</v>
      </c>
      <c r="AB70" t="s"/>
      <c r="AC70" t="s"/>
      <c r="AD70" t="s">
        <v>86</v>
      </c>
      <c r="AE70" t="s"/>
      <c r="AF70" t="s"/>
      <c r="AG70" t="s"/>
      <c r="AH70" t="s"/>
      <c r="AI70" t="s"/>
      <c r="AJ70" t="s"/>
      <c r="AK70" t="s">
        <v>87</v>
      </c>
      <c r="AL70" t="s">
        <v>88</v>
      </c>
      <c r="AM70" t="s"/>
      <c r="AN70" t="s">
        <v>87</v>
      </c>
      <c r="AO70" t="s"/>
      <c r="AP70" t="n">
        <v>39</v>
      </c>
      <c r="AQ70" t="s">
        <v>89</v>
      </c>
      <c r="AR70" t="s">
        <v>99</v>
      </c>
      <c r="AS70" t="s"/>
      <c r="AT70" t="s">
        <v>91</v>
      </c>
      <c r="AU70" t="s"/>
      <c r="AV70" t="s"/>
      <c r="AW70" t="s"/>
      <c r="AX70" t="s"/>
      <c r="AY70" t="n">
        <v>2442568</v>
      </c>
      <c r="AZ70" t="s">
        <v>217</v>
      </c>
      <c r="BA70" t="s"/>
      <c r="BB70" t="n">
        <v>107735</v>
      </c>
      <c r="BC70" t="n">
        <v>10.302866</v>
      </c>
      <c r="BD70" t="n">
        <v>44.824471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93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219</v>
      </c>
      <c r="F71" t="n">
        <v>-1</v>
      </c>
      <c r="G71" t="s">
        <v>74</v>
      </c>
      <c r="H71" t="s">
        <v>75</v>
      </c>
      <c r="I71" t="s"/>
      <c r="J71" t="s">
        <v>76</v>
      </c>
      <c r="K71" t="n">
        <v>134</v>
      </c>
      <c r="L71" t="s">
        <v>77</v>
      </c>
      <c r="M71" t="s"/>
      <c r="N71" t="s">
        <v>201</v>
      </c>
      <c r="O71" t="s">
        <v>79</v>
      </c>
      <c r="P71" t="s">
        <v>219</v>
      </c>
      <c r="Q71" t="s"/>
      <c r="R71" t="s">
        <v>80</v>
      </c>
      <c r="S71" t="s">
        <v>220</v>
      </c>
      <c r="T71" t="s">
        <v>82</v>
      </c>
      <c r="U71" t="s"/>
      <c r="V71" t="s">
        <v>83</v>
      </c>
      <c r="W71" t="s">
        <v>84</v>
      </c>
      <c r="X71" t="s"/>
      <c r="Y71" t="s">
        <v>85</v>
      </c>
      <c r="Z71">
        <f>HYPERLINK("https://hotelmonitor-cachepage.eclerx.com/savepage/tk_15427245114203825_sr_2029.html","info")</f>
        <v/>
      </c>
      <c r="AA71" t="n">
        <v>-3707668</v>
      </c>
      <c r="AB71" t="s"/>
      <c r="AC71" t="s"/>
      <c r="AD71" t="s">
        <v>86</v>
      </c>
      <c r="AE71" t="s"/>
      <c r="AF71" t="s"/>
      <c r="AG71" t="s"/>
      <c r="AH71" t="s"/>
      <c r="AI71" t="s"/>
      <c r="AJ71" t="s"/>
      <c r="AK71" t="s">
        <v>87</v>
      </c>
      <c r="AL71" t="s">
        <v>88</v>
      </c>
      <c r="AM71" t="s"/>
      <c r="AN71" t="s">
        <v>87</v>
      </c>
      <c r="AO71" t="s"/>
      <c r="AP71" t="n">
        <v>82</v>
      </c>
      <c r="AQ71" t="s">
        <v>89</v>
      </c>
      <c r="AR71" t="s">
        <v>96</v>
      </c>
      <c r="AS71" t="s"/>
      <c r="AT71" t="s">
        <v>91</v>
      </c>
      <c r="AU71" t="s"/>
      <c r="AV71" t="s"/>
      <c r="AW71" t="s"/>
      <c r="AX71" t="s"/>
      <c r="AY71" t="n">
        <v>3707668</v>
      </c>
      <c r="AZ71" t="s">
        <v>221</v>
      </c>
      <c r="BA71" t="s"/>
      <c r="BB71" t="n">
        <v>39132</v>
      </c>
      <c r="BC71" t="n">
        <v>11.957556009292</v>
      </c>
      <c r="BD71" t="n">
        <v>43.831759964513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93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219</v>
      </c>
      <c r="F72" t="n">
        <v>-1</v>
      </c>
      <c r="G72" t="s">
        <v>74</v>
      </c>
      <c r="H72" t="s">
        <v>75</v>
      </c>
      <c r="I72" t="s"/>
      <c r="J72" t="s">
        <v>76</v>
      </c>
      <c r="K72" t="n">
        <v>179</v>
      </c>
      <c r="L72" t="s">
        <v>77</v>
      </c>
      <c r="M72" t="s"/>
      <c r="N72" t="s">
        <v>201</v>
      </c>
      <c r="O72" t="s">
        <v>79</v>
      </c>
      <c r="P72" t="s">
        <v>219</v>
      </c>
      <c r="Q72" t="s"/>
      <c r="R72" t="s">
        <v>80</v>
      </c>
      <c r="S72" t="s">
        <v>222</v>
      </c>
      <c r="T72" t="s">
        <v>82</v>
      </c>
      <c r="U72" t="s"/>
      <c r="V72" t="s">
        <v>83</v>
      </c>
      <c r="W72" t="s">
        <v>108</v>
      </c>
      <c r="X72" t="s"/>
      <c r="Y72" t="s">
        <v>85</v>
      </c>
      <c r="Z72">
        <f>HYPERLINK("https://hotelmonitor-cachepage.eclerx.com/savepage/tk_15427245114203825_sr_2029.html","info")</f>
        <v/>
      </c>
      <c r="AA72" t="n">
        <v>-3707668</v>
      </c>
      <c r="AB72" t="s"/>
      <c r="AC72" t="s"/>
      <c r="AD72" t="s">
        <v>86</v>
      </c>
      <c r="AE72" t="s"/>
      <c r="AF72" t="s"/>
      <c r="AG72" t="s"/>
      <c r="AH72" t="s"/>
      <c r="AI72" t="s"/>
      <c r="AJ72" t="s"/>
      <c r="AK72" t="s">
        <v>87</v>
      </c>
      <c r="AL72" t="s">
        <v>88</v>
      </c>
      <c r="AM72" t="s"/>
      <c r="AN72" t="s">
        <v>87</v>
      </c>
      <c r="AO72" t="s"/>
      <c r="AP72" t="n">
        <v>82</v>
      </c>
      <c r="AQ72" t="s">
        <v>89</v>
      </c>
      <c r="AR72" t="s">
        <v>96</v>
      </c>
      <c r="AS72" t="s"/>
      <c r="AT72" t="s">
        <v>91</v>
      </c>
      <c r="AU72" t="s"/>
      <c r="AV72" t="s"/>
      <c r="AW72" t="s"/>
      <c r="AX72" t="s"/>
      <c r="AY72" t="n">
        <v>3707668</v>
      </c>
      <c r="AZ72" t="s">
        <v>221</v>
      </c>
      <c r="BA72" t="s"/>
      <c r="BB72" t="n">
        <v>39132</v>
      </c>
      <c r="BC72" t="n">
        <v>11.957556009292</v>
      </c>
      <c r="BD72" t="n">
        <v>43.831759964513</v>
      </c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93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223</v>
      </c>
      <c r="F73" t="n">
        <v>3561941</v>
      </c>
      <c r="G73" t="s">
        <v>74</v>
      </c>
      <c r="H73" t="s">
        <v>75</v>
      </c>
      <c r="I73" t="s"/>
      <c r="J73" t="s">
        <v>76</v>
      </c>
      <c r="K73" t="n">
        <v>67</v>
      </c>
      <c r="L73" t="s">
        <v>77</v>
      </c>
      <c r="M73" t="s"/>
      <c r="N73" t="s">
        <v>172</v>
      </c>
      <c r="O73" t="s">
        <v>79</v>
      </c>
      <c r="P73" t="s">
        <v>224</v>
      </c>
      <c r="Q73" t="s"/>
      <c r="R73" t="s">
        <v>80</v>
      </c>
      <c r="S73" t="s">
        <v>167</v>
      </c>
      <c r="T73" t="s">
        <v>82</v>
      </c>
      <c r="U73" t="s"/>
      <c r="V73" t="s">
        <v>83</v>
      </c>
      <c r="W73" t="s">
        <v>84</v>
      </c>
      <c r="X73" t="s"/>
      <c r="Y73" t="s">
        <v>85</v>
      </c>
      <c r="Z73">
        <f>HYPERLINK("https://hotelmonitor-cachepage.eclerx.com/savepage/tk_15427245160466988_sr_2029.html","info")</f>
        <v/>
      </c>
      <c r="AA73" t="n">
        <v>128659</v>
      </c>
      <c r="AB73" t="s"/>
      <c r="AC73" t="s"/>
      <c r="AD73" t="s">
        <v>86</v>
      </c>
      <c r="AE73" t="s"/>
      <c r="AF73" t="s"/>
      <c r="AG73" t="s"/>
      <c r="AH73" t="s"/>
      <c r="AI73" t="s"/>
      <c r="AJ73" t="s"/>
      <c r="AK73" t="s">
        <v>87</v>
      </c>
      <c r="AL73" t="s">
        <v>88</v>
      </c>
      <c r="AM73" t="s"/>
      <c r="AN73" t="s">
        <v>87</v>
      </c>
      <c r="AO73" t="s"/>
      <c r="AP73" t="n">
        <v>84</v>
      </c>
      <c r="AQ73" t="s">
        <v>89</v>
      </c>
      <c r="AR73" t="s">
        <v>96</v>
      </c>
      <c r="AS73" t="s"/>
      <c r="AT73" t="s">
        <v>91</v>
      </c>
      <c r="AU73" t="s"/>
      <c r="AV73" t="s"/>
      <c r="AW73" t="s"/>
      <c r="AX73" t="s"/>
      <c r="AY73" t="n">
        <v>3937995</v>
      </c>
      <c r="AZ73" t="s">
        <v>225</v>
      </c>
      <c r="BA73" t="s"/>
      <c r="BB73" t="n">
        <v>94614</v>
      </c>
      <c r="BC73" t="n">
        <v>12.577613</v>
      </c>
      <c r="BD73" t="n">
        <v>44.067914</v>
      </c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93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223</v>
      </c>
      <c r="F74" t="n">
        <v>3561941</v>
      </c>
      <c r="G74" t="s">
        <v>74</v>
      </c>
      <c r="H74" t="s">
        <v>75</v>
      </c>
      <c r="I74" t="s"/>
      <c r="J74" t="s">
        <v>76</v>
      </c>
      <c r="K74" t="n">
        <v>70</v>
      </c>
      <c r="L74" t="s">
        <v>77</v>
      </c>
      <c r="M74" t="s"/>
      <c r="N74" t="s">
        <v>226</v>
      </c>
      <c r="O74" t="s">
        <v>79</v>
      </c>
      <c r="P74" t="s">
        <v>224</v>
      </c>
      <c r="Q74" t="s"/>
      <c r="R74" t="s">
        <v>80</v>
      </c>
      <c r="S74" t="s">
        <v>227</v>
      </c>
      <c r="T74" t="s">
        <v>82</v>
      </c>
      <c r="U74" t="s"/>
      <c r="V74" t="s">
        <v>83</v>
      </c>
      <c r="W74" t="s">
        <v>140</v>
      </c>
      <c r="X74" t="s"/>
      <c r="Y74" t="s">
        <v>85</v>
      </c>
      <c r="Z74">
        <f>HYPERLINK("https://hotelmonitor-cachepage.eclerx.com/savepage/tk_15427245160466988_sr_2029.html","info")</f>
        <v/>
      </c>
      <c r="AA74" t="n">
        <v>128659</v>
      </c>
      <c r="AB74" t="s"/>
      <c r="AC74" t="s"/>
      <c r="AD74" t="s">
        <v>86</v>
      </c>
      <c r="AE74" t="s"/>
      <c r="AF74" t="s"/>
      <c r="AG74" t="s"/>
      <c r="AH74" t="s"/>
      <c r="AI74" t="s"/>
      <c r="AJ74" t="s"/>
      <c r="AK74" t="s">
        <v>87</v>
      </c>
      <c r="AL74" t="s">
        <v>88</v>
      </c>
      <c r="AM74" t="s"/>
      <c r="AN74" t="s">
        <v>87</v>
      </c>
      <c r="AO74" t="s"/>
      <c r="AP74" t="n">
        <v>84</v>
      </c>
      <c r="AQ74" t="s">
        <v>89</v>
      </c>
      <c r="AR74" t="s">
        <v>90</v>
      </c>
      <c r="AS74" t="s"/>
      <c r="AT74" t="s">
        <v>91</v>
      </c>
      <c r="AU74" t="s"/>
      <c r="AV74" t="s"/>
      <c r="AW74" t="s"/>
      <c r="AX74" t="s"/>
      <c r="AY74" t="n">
        <v>3937995</v>
      </c>
      <c r="AZ74" t="s">
        <v>225</v>
      </c>
      <c r="BA74" t="s"/>
      <c r="BB74" t="n">
        <v>94614</v>
      </c>
      <c r="BC74" t="n">
        <v>12.577613</v>
      </c>
      <c r="BD74" t="n">
        <v>44.067914</v>
      </c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93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223</v>
      </c>
      <c r="F75" t="n">
        <v>3561941</v>
      </c>
      <c r="G75" t="s">
        <v>74</v>
      </c>
      <c r="H75" t="s">
        <v>75</v>
      </c>
      <c r="I75" t="s"/>
      <c r="J75" t="s">
        <v>76</v>
      </c>
      <c r="K75" t="n">
        <v>78</v>
      </c>
      <c r="L75" t="s">
        <v>77</v>
      </c>
      <c r="M75" t="s"/>
      <c r="N75" t="s">
        <v>228</v>
      </c>
      <c r="O75" t="s">
        <v>79</v>
      </c>
      <c r="P75" t="s">
        <v>224</v>
      </c>
      <c r="Q75" t="s"/>
      <c r="R75" t="s">
        <v>80</v>
      </c>
      <c r="S75" t="s">
        <v>229</v>
      </c>
      <c r="T75" t="s">
        <v>82</v>
      </c>
      <c r="U75" t="s"/>
      <c r="V75" t="s">
        <v>83</v>
      </c>
      <c r="W75" t="s">
        <v>84</v>
      </c>
      <c r="X75" t="s"/>
      <c r="Y75" t="s">
        <v>85</v>
      </c>
      <c r="Z75">
        <f>HYPERLINK("https://hotelmonitor-cachepage.eclerx.com/savepage/tk_15427245160466988_sr_2029.html","info")</f>
        <v/>
      </c>
      <c r="AA75" t="n">
        <v>128659</v>
      </c>
      <c r="AB75" t="s"/>
      <c r="AC75" t="s"/>
      <c r="AD75" t="s">
        <v>86</v>
      </c>
      <c r="AE75" t="s"/>
      <c r="AF75" t="s"/>
      <c r="AG75" t="s"/>
      <c r="AH75" t="s"/>
      <c r="AI75" t="s"/>
      <c r="AJ75" t="s"/>
      <c r="AK75" t="s">
        <v>87</v>
      </c>
      <c r="AL75" t="s">
        <v>88</v>
      </c>
      <c r="AM75" t="s"/>
      <c r="AN75" t="s">
        <v>87</v>
      </c>
      <c r="AO75" t="s"/>
      <c r="AP75" t="n">
        <v>84</v>
      </c>
      <c r="AQ75" t="s">
        <v>89</v>
      </c>
      <c r="AR75" t="s">
        <v>96</v>
      </c>
      <c r="AS75" t="s"/>
      <c r="AT75" t="s">
        <v>91</v>
      </c>
      <c r="AU75" t="s"/>
      <c r="AV75" t="s"/>
      <c r="AW75" t="s"/>
      <c r="AX75" t="s"/>
      <c r="AY75" t="n">
        <v>3937995</v>
      </c>
      <c r="AZ75" t="s">
        <v>225</v>
      </c>
      <c r="BA75" t="s"/>
      <c r="BB75" t="n">
        <v>94614</v>
      </c>
      <c r="BC75" t="n">
        <v>12.577613</v>
      </c>
      <c r="BD75" t="n">
        <v>44.067914</v>
      </c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93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223</v>
      </c>
      <c r="F76" t="n">
        <v>3561941</v>
      </c>
      <c r="G76" t="s">
        <v>74</v>
      </c>
      <c r="H76" t="s">
        <v>75</v>
      </c>
      <c r="I76" t="s"/>
      <c r="J76" t="s">
        <v>76</v>
      </c>
      <c r="K76" t="n">
        <v>78</v>
      </c>
      <c r="L76" t="s">
        <v>77</v>
      </c>
      <c r="M76" t="s"/>
      <c r="N76" t="s">
        <v>230</v>
      </c>
      <c r="O76" t="s">
        <v>79</v>
      </c>
      <c r="P76" t="s">
        <v>224</v>
      </c>
      <c r="Q76" t="s"/>
      <c r="R76" t="s">
        <v>80</v>
      </c>
      <c r="S76" t="s">
        <v>229</v>
      </c>
      <c r="T76" t="s">
        <v>82</v>
      </c>
      <c r="U76" t="s"/>
      <c r="V76" t="s">
        <v>83</v>
      </c>
      <c r="W76" t="s">
        <v>140</v>
      </c>
      <c r="X76" t="s"/>
      <c r="Y76" t="s">
        <v>85</v>
      </c>
      <c r="Z76">
        <f>HYPERLINK("https://hotelmonitor-cachepage.eclerx.com/savepage/tk_15427245160466988_sr_2029.html","info")</f>
        <v/>
      </c>
      <c r="AA76" t="n">
        <v>128659</v>
      </c>
      <c r="AB76" t="s"/>
      <c r="AC76" t="s"/>
      <c r="AD76" t="s">
        <v>86</v>
      </c>
      <c r="AE76" t="s"/>
      <c r="AF76" t="s"/>
      <c r="AG76" t="s"/>
      <c r="AH76" t="s"/>
      <c r="AI76" t="s"/>
      <c r="AJ76" t="s"/>
      <c r="AK76" t="s">
        <v>87</v>
      </c>
      <c r="AL76" t="s">
        <v>88</v>
      </c>
      <c r="AM76" t="s"/>
      <c r="AN76" t="s">
        <v>87</v>
      </c>
      <c r="AO76" t="s"/>
      <c r="AP76" t="n">
        <v>84</v>
      </c>
      <c r="AQ76" t="s">
        <v>89</v>
      </c>
      <c r="AR76" t="s">
        <v>96</v>
      </c>
      <c r="AS76" t="s"/>
      <c r="AT76" t="s">
        <v>91</v>
      </c>
      <c r="AU76" t="s"/>
      <c r="AV76" t="s"/>
      <c r="AW76" t="s"/>
      <c r="AX76" t="s"/>
      <c r="AY76" t="n">
        <v>3937995</v>
      </c>
      <c r="AZ76" t="s">
        <v>225</v>
      </c>
      <c r="BA76" t="s"/>
      <c r="BB76" t="n">
        <v>94614</v>
      </c>
      <c r="BC76" t="n">
        <v>12.577613</v>
      </c>
      <c r="BD76" t="n">
        <v>44.067914</v>
      </c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93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231</v>
      </c>
      <c r="F77" t="n">
        <v>3592082</v>
      </c>
      <c r="G77" t="s">
        <v>74</v>
      </c>
      <c r="H77" t="s">
        <v>75</v>
      </c>
      <c r="I77" t="s"/>
      <c r="J77" t="s">
        <v>76</v>
      </c>
      <c r="K77" t="n">
        <v>108</v>
      </c>
      <c r="L77" t="s">
        <v>77</v>
      </c>
      <c r="M77" t="s"/>
      <c r="N77" t="s">
        <v>232</v>
      </c>
      <c r="O77" t="s">
        <v>79</v>
      </c>
      <c r="P77" t="s">
        <v>233</v>
      </c>
      <c r="Q77" t="s"/>
      <c r="R77" t="s">
        <v>80</v>
      </c>
      <c r="S77" t="s">
        <v>234</v>
      </c>
      <c r="T77" t="s">
        <v>82</v>
      </c>
      <c r="U77" t="s"/>
      <c r="V77" t="s">
        <v>83</v>
      </c>
      <c r="W77" t="s">
        <v>161</v>
      </c>
      <c r="X77" t="s"/>
      <c r="Y77" t="s">
        <v>85</v>
      </c>
      <c r="Z77">
        <f>HYPERLINK("https://hotelmonitor-cachepage.eclerx.com/savepage/tk_15427246200370793_sr_2029.html","info")</f>
        <v/>
      </c>
      <c r="AA77" t="n">
        <v>333379</v>
      </c>
      <c r="AB77" t="s"/>
      <c r="AC77" t="s"/>
      <c r="AD77" t="s">
        <v>86</v>
      </c>
      <c r="AE77" t="s"/>
      <c r="AF77" t="s"/>
      <c r="AG77" t="s"/>
      <c r="AH77" t="s"/>
      <c r="AI77" t="s"/>
      <c r="AJ77" t="s"/>
      <c r="AK77" t="s">
        <v>87</v>
      </c>
      <c r="AL77" t="s">
        <v>88</v>
      </c>
      <c r="AM77" t="s"/>
      <c r="AN77" t="s">
        <v>87</v>
      </c>
      <c r="AO77" t="s"/>
      <c r="AP77" t="n">
        <v>126</v>
      </c>
      <c r="AQ77" t="s">
        <v>89</v>
      </c>
      <c r="AR77" t="s">
        <v>90</v>
      </c>
      <c r="AS77" t="s"/>
      <c r="AT77" t="s">
        <v>91</v>
      </c>
      <c r="AU77" t="s"/>
      <c r="AV77" t="s"/>
      <c r="AW77" t="s"/>
      <c r="AX77" t="s"/>
      <c r="AY77" t="n">
        <v>2872545</v>
      </c>
      <c r="AZ77" t="s">
        <v>235</v>
      </c>
      <c r="BA77" t="s"/>
      <c r="BB77" t="n">
        <v>49361</v>
      </c>
      <c r="BC77" t="s"/>
      <c r="BD77" t="s"/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104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231</v>
      </c>
      <c r="F78" t="n">
        <v>3592082</v>
      </c>
      <c r="G78" t="s">
        <v>74</v>
      </c>
      <c r="H78" t="s">
        <v>75</v>
      </c>
      <c r="I78" t="s"/>
      <c r="J78" t="s">
        <v>76</v>
      </c>
      <c r="K78" t="n">
        <v>108</v>
      </c>
      <c r="L78" t="s">
        <v>77</v>
      </c>
      <c r="M78" t="s"/>
      <c r="N78" t="s">
        <v>236</v>
      </c>
      <c r="O78" t="s">
        <v>79</v>
      </c>
      <c r="P78" t="s">
        <v>233</v>
      </c>
      <c r="Q78" t="s"/>
      <c r="R78" t="s">
        <v>80</v>
      </c>
      <c r="S78" t="s">
        <v>234</v>
      </c>
      <c r="T78" t="s">
        <v>82</v>
      </c>
      <c r="U78" t="s"/>
      <c r="V78" t="s">
        <v>83</v>
      </c>
      <c r="W78" t="s">
        <v>161</v>
      </c>
      <c r="X78" t="s"/>
      <c r="Y78" t="s">
        <v>85</v>
      </c>
      <c r="Z78">
        <f>HYPERLINK("https://hotelmonitor-cachepage.eclerx.com/savepage/tk_15427246200370793_sr_2029.html","info")</f>
        <v/>
      </c>
      <c r="AA78" t="n">
        <v>333379</v>
      </c>
      <c r="AB78" t="s"/>
      <c r="AC78" t="s"/>
      <c r="AD78" t="s">
        <v>86</v>
      </c>
      <c r="AE78" t="s"/>
      <c r="AF78" t="s"/>
      <c r="AG78" t="s"/>
      <c r="AH78" t="s"/>
      <c r="AI78" t="s"/>
      <c r="AJ78" t="s"/>
      <c r="AK78" t="s">
        <v>87</v>
      </c>
      <c r="AL78" t="s">
        <v>88</v>
      </c>
      <c r="AM78" t="s"/>
      <c r="AN78" t="s">
        <v>87</v>
      </c>
      <c r="AO78" t="s"/>
      <c r="AP78" t="n">
        <v>126</v>
      </c>
      <c r="AQ78" t="s">
        <v>89</v>
      </c>
      <c r="AR78" t="s">
        <v>90</v>
      </c>
      <c r="AS78" t="s"/>
      <c r="AT78" t="s">
        <v>91</v>
      </c>
      <c r="AU78" t="s"/>
      <c r="AV78" t="s"/>
      <c r="AW78" t="s"/>
      <c r="AX78" t="s"/>
      <c r="AY78" t="n">
        <v>2872545</v>
      </c>
      <c r="AZ78" t="s">
        <v>235</v>
      </c>
      <c r="BA78" t="s"/>
      <c r="BB78" t="n">
        <v>49361</v>
      </c>
      <c r="BC78" t="s"/>
      <c r="BD78" t="s"/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104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237</v>
      </c>
      <c r="F79" t="n">
        <v>-1</v>
      </c>
      <c r="G79" t="s">
        <v>74</v>
      </c>
      <c r="H79" t="s">
        <v>75</v>
      </c>
      <c r="I79" t="s"/>
      <c r="J79" t="s">
        <v>76</v>
      </c>
      <c r="K79" t="n">
        <v>86</v>
      </c>
      <c r="L79" t="s">
        <v>77</v>
      </c>
      <c r="M79" t="s"/>
      <c r="N79" t="s">
        <v>238</v>
      </c>
      <c r="O79" t="s">
        <v>79</v>
      </c>
      <c r="P79" t="s">
        <v>237</v>
      </c>
      <c r="Q79" t="s"/>
      <c r="R79" t="s">
        <v>80</v>
      </c>
      <c r="S79" t="s">
        <v>239</v>
      </c>
      <c r="T79" t="s">
        <v>82</v>
      </c>
      <c r="U79" t="s"/>
      <c r="V79" t="s">
        <v>83</v>
      </c>
      <c r="W79" t="s">
        <v>84</v>
      </c>
      <c r="X79" t="s"/>
      <c r="Y79" t="s">
        <v>85</v>
      </c>
      <c r="Z79">
        <f>HYPERLINK("https://hotelmonitor-cachepage.eclerx.com/savepage/tk_15427243866463776_sr_2029.html","info")</f>
        <v/>
      </c>
      <c r="AA79" t="n">
        <v>-2311991</v>
      </c>
      <c r="AB79" t="s"/>
      <c r="AC79" t="s"/>
      <c r="AD79" t="s">
        <v>86</v>
      </c>
      <c r="AE79" t="s"/>
      <c r="AF79" t="s"/>
      <c r="AG79" t="s"/>
      <c r="AH79" t="s"/>
      <c r="AI79" t="s"/>
      <c r="AJ79" t="s"/>
      <c r="AK79" t="s">
        <v>87</v>
      </c>
      <c r="AL79" t="s">
        <v>88</v>
      </c>
      <c r="AM79" t="s"/>
      <c r="AN79" t="s">
        <v>87</v>
      </c>
      <c r="AO79" t="s"/>
      <c r="AP79" t="n">
        <v>32</v>
      </c>
      <c r="AQ79" t="s">
        <v>89</v>
      </c>
      <c r="AR79" t="s">
        <v>96</v>
      </c>
      <c r="AS79" t="s"/>
      <c r="AT79" t="s">
        <v>91</v>
      </c>
      <c r="AU79" t="s"/>
      <c r="AV79" t="s"/>
      <c r="AW79" t="s"/>
      <c r="AX79" t="s"/>
      <c r="AY79" t="n">
        <v>2311991</v>
      </c>
      <c r="AZ79" t="s">
        <v>240</v>
      </c>
      <c r="BA79" t="s"/>
      <c r="BB79" t="n">
        <v>12041</v>
      </c>
      <c r="BC79" t="n">
        <v>12.579764127731</v>
      </c>
      <c r="BD79" t="n">
        <v>44.069264371577</v>
      </c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93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241</v>
      </c>
      <c r="F80" t="n">
        <v>-1</v>
      </c>
      <c r="G80" t="s">
        <v>74</v>
      </c>
      <c r="H80" t="s">
        <v>75</v>
      </c>
      <c r="I80" t="s"/>
      <c r="J80" t="s">
        <v>76</v>
      </c>
      <c r="K80" t="n">
        <v>138</v>
      </c>
      <c r="L80" t="s">
        <v>77</v>
      </c>
      <c r="M80" t="s"/>
      <c r="N80" t="s">
        <v>131</v>
      </c>
      <c r="O80" t="s">
        <v>79</v>
      </c>
      <c r="P80" t="s">
        <v>241</v>
      </c>
      <c r="Q80" t="s"/>
      <c r="R80" t="s">
        <v>80</v>
      </c>
      <c r="S80" t="s">
        <v>242</v>
      </c>
      <c r="T80" t="s">
        <v>82</v>
      </c>
      <c r="U80" t="s"/>
      <c r="V80" t="s">
        <v>83</v>
      </c>
      <c r="W80" t="s">
        <v>84</v>
      </c>
      <c r="X80" t="s"/>
      <c r="Y80" t="s">
        <v>85</v>
      </c>
      <c r="Z80">
        <f>HYPERLINK("https://hotelmonitor-cachepage.eclerx.com/savepage/tk_15427243325442595_sr_2029.html","info")</f>
        <v/>
      </c>
      <c r="AA80" t="n">
        <v>-2442853</v>
      </c>
      <c r="AB80" t="s"/>
      <c r="AC80" t="s"/>
      <c r="AD80" t="s">
        <v>86</v>
      </c>
      <c r="AE80" t="s"/>
      <c r="AF80" t="s"/>
      <c r="AG80" t="s"/>
      <c r="AH80" t="s"/>
      <c r="AI80" t="s"/>
      <c r="AJ80" t="s"/>
      <c r="AK80" t="s">
        <v>87</v>
      </c>
      <c r="AL80" t="s">
        <v>88</v>
      </c>
      <c r="AM80" t="s"/>
      <c r="AN80" t="s">
        <v>87</v>
      </c>
      <c r="AO80" t="s"/>
      <c r="AP80" t="n">
        <v>11</v>
      </c>
      <c r="AQ80" t="s">
        <v>89</v>
      </c>
      <c r="AR80" t="s">
        <v>99</v>
      </c>
      <c r="AS80" t="s"/>
      <c r="AT80" t="s">
        <v>91</v>
      </c>
      <c r="AU80" t="s"/>
      <c r="AV80" t="s"/>
      <c r="AW80" t="s"/>
      <c r="AX80" t="s"/>
      <c r="AY80" t="n">
        <v>2442853</v>
      </c>
      <c r="AZ80" t="s">
        <v>243</v>
      </c>
      <c r="BA80" t="s"/>
      <c r="BB80" t="n">
        <v>74017</v>
      </c>
      <c r="BC80" t="n">
        <v>11.342498660088</v>
      </c>
      <c r="BD80" t="n">
        <v>44.492684542635</v>
      </c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93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241</v>
      </c>
      <c r="F81" t="n">
        <v>-1</v>
      </c>
      <c r="G81" t="s">
        <v>74</v>
      </c>
      <c r="H81" t="s">
        <v>75</v>
      </c>
      <c r="I81" t="s"/>
      <c r="J81" t="s">
        <v>76</v>
      </c>
      <c r="K81" t="n">
        <v>154</v>
      </c>
      <c r="L81" t="s">
        <v>77</v>
      </c>
      <c r="M81" t="s"/>
      <c r="N81" t="s">
        <v>244</v>
      </c>
      <c r="O81" t="s">
        <v>79</v>
      </c>
      <c r="P81" t="s">
        <v>241</v>
      </c>
      <c r="Q81" t="s"/>
      <c r="R81" t="s">
        <v>80</v>
      </c>
      <c r="S81" t="s">
        <v>245</v>
      </c>
      <c r="T81" t="s">
        <v>82</v>
      </c>
      <c r="U81" t="s"/>
      <c r="V81" t="s">
        <v>83</v>
      </c>
      <c r="W81" t="s">
        <v>84</v>
      </c>
      <c r="X81" t="s"/>
      <c r="Y81" t="s">
        <v>85</v>
      </c>
      <c r="Z81">
        <f>HYPERLINK("https://hotelmonitor-cachepage.eclerx.com/savepage/tk_15427243325442595_sr_2029.html","info")</f>
        <v/>
      </c>
      <c r="AA81" t="n">
        <v>-2442853</v>
      </c>
      <c r="AB81" t="s"/>
      <c r="AC81" t="s"/>
      <c r="AD81" t="s">
        <v>86</v>
      </c>
      <c r="AE81" t="s"/>
      <c r="AF81" t="s"/>
      <c r="AG81" t="s"/>
      <c r="AH81" t="s"/>
      <c r="AI81" t="s"/>
      <c r="AJ81" t="s"/>
      <c r="AK81" t="s">
        <v>87</v>
      </c>
      <c r="AL81" t="s">
        <v>88</v>
      </c>
      <c r="AM81" t="s"/>
      <c r="AN81" t="s">
        <v>87</v>
      </c>
      <c r="AO81" t="s"/>
      <c r="AP81" t="n">
        <v>11</v>
      </c>
      <c r="AQ81" t="s">
        <v>89</v>
      </c>
      <c r="AR81" t="s">
        <v>96</v>
      </c>
      <c r="AS81" t="s"/>
      <c r="AT81" t="s">
        <v>91</v>
      </c>
      <c r="AU81" t="s"/>
      <c r="AV81" t="s"/>
      <c r="AW81" t="s"/>
      <c r="AX81" t="s"/>
      <c r="AY81" t="n">
        <v>2442853</v>
      </c>
      <c r="AZ81" t="s">
        <v>243</v>
      </c>
      <c r="BA81" t="s"/>
      <c r="BB81" t="n">
        <v>74017</v>
      </c>
      <c r="BC81" t="n">
        <v>11.342498660088</v>
      </c>
      <c r="BD81" t="n">
        <v>44.492684542635</v>
      </c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93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241</v>
      </c>
      <c r="F82" t="n">
        <v>-1</v>
      </c>
      <c r="G82" t="s">
        <v>74</v>
      </c>
      <c r="H82" t="s">
        <v>75</v>
      </c>
      <c r="I82" t="s"/>
      <c r="J82" t="s">
        <v>76</v>
      </c>
      <c r="K82" t="n">
        <v>203</v>
      </c>
      <c r="L82" t="s">
        <v>77</v>
      </c>
      <c r="M82" t="s"/>
      <c r="N82" t="s">
        <v>246</v>
      </c>
      <c r="O82" t="s">
        <v>79</v>
      </c>
      <c r="P82" t="s">
        <v>241</v>
      </c>
      <c r="Q82" t="s"/>
      <c r="R82" t="s">
        <v>80</v>
      </c>
      <c r="S82" t="s">
        <v>211</v>
      </c>
      <c r="T82" t="s">
        <v>82</v>
      </c>
      <c r="U82" t="s"/>
      <c r="V82" t="s">
        <v>83</v>
      </c>
      <c r="W82" t="s">
        <v>84</v>
      </c>
      <c r="X82" t="s"/>
      <c r="Y82" t="s">
        <v>85</v>
      </c>
      <c r="Z82">
        <f>HYPERLINK("https://hotelmonitor-cachepage.eclerx.com/savepage/tk_15427243325442595_sr_2029.html","info")</f>
        <v/>
      </c>
      <c r="AA82" t="n">
        <v>-2442853</v>
      </c>
      <c r="AB82" t="s"/>
      <c r="AC82" t="s"/>
      <c r="AD82" t="s">
        <v>86</v>
      </c>
      <c r="AE82" t="s"/>
      <c r="AF82" t="s"/>
      <c r="AG82" t="s"/>
      <c r="AH82" t="s"/>
      <c r="AI82" t="s"/>
      <c r="AJ82" t="s"/>
      <c r="AK82" t="s">
        <v>87</v>
      </c>
      <c r="AL82" t="s">
        <v>88</v>
      </c>
      <c r="AM82" t="s"/>
      <c r="AN82" t="s">
        <v>87</v>
      </c>
      <c r="AO82" t="s"/>
      <c r="AP82" t="n">
        <v>11</v>
      </c>
      <c r="AQ82" t="s">
        <v>89</v>
      </c>
      <c r="AR82" t="s">
        <v>96</v>
      </c>
      <c r="AS82" t="s"/>
      <c r="AT82" t="s">
        <v>91</v>
      </c>
      <c r="AU82" t="s"/>
      <c r="AV82" t="s"/>
      <c r="AW82" t="s"/>
      <c r="AX82" t="s"/>
      <c r="AY82" t="n">
        <v>2442853</v>
      </c>
      <c r="AZ82" t="s">
        <v>243</v>
      </c>
      <c r="BA82" t="s"/>
      <c r="BB82" t="n">
        <v>74017</v>
      </c>
      <c r="BC82" t="n">
        <v>11.342498660088</v>
      </c>
      <c r="BD82" t="n">
        <v>44.492684542635</v>
      </c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93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241</v>
      </c>
      <c r="F83" t="n">
        <v>-1</v>
      </c>
      <c r="G83" t="s">
        <v>74</v>
      </c>
      <c r="H83" t="s">
        <v>75</v>
      </c>
      <c r="I83" t="s"/>
      <c r="J83" t="s">
        <v>76</v>
      </c>
      <c r="K83" t="n">
        <v>203</v>
      </c>
      <c r="L83" t="s">
        <v>77</v>
      </c>
      <c r="M83" t="s"/>
      <c r="N83" t="s">
        <v>247</v>
      </c>
      <c r="O83" t="s">
        <v>79</v>
      </c>
      <c r="P83" t="s">
        <v>241</v>
      </c>
      <c r="Q83" t="s"/>
      <c r="R83" t="s">
        <v>80</v>
      </c>
      <c r="S83" t="s">
        <v>211</v>
      </c>
      <c r="T83" t="s">
        <v>82</v>
      </c>
      <c r="U83" t="s"/>
      <c r="V83" t="s">
        <v>83</v>
      </c>
      <c r="W83" t="s">
        <v>84</v>
      </c>
      <c r="X83" t="s"/>
      <c r="Y83" t="s">
        <v>85</v>
      </c>
      <c r="Z83">
        <f>HYPERLINK("https://hotelmonitor-cachepage.eclerx.com/savepage/tk_15427243325442595_sr_2029.html","info")</f>
        <v/>
      </c>
      <c r="AA83" t="n">
        <v>-2442853</v>
      </c>
      <c r="AB83" t="s"/>
      <c r="AC83" t="s"/>
      <c r="AD83" t="s">
        <v>86</v>
      </c>
      <c r="AE83" t="s"/>
      <c r="AF83" t="s"/>
      <c r="AG83" t="s"/>
      <c r="AH83" t="s"/>
      <c r="AI83" t="s"/>
      <c r="AJ83" t="s"/>
      <c r="AK83" t="s">
        <v>87</v>
      </c>
      <c r="AL83" t="s">
        <v>88</v>
      </c>
      <c r="AM83" t="s"/>
      <c r="AN83" t="s">
        <v>87</v>
      </c>
      <c r="AO83" t="s"/>
      <c r="AP83" t="n">
        <v>11</v>
      </c>
      <c r="AQ83" t="s">
        <v>89</v>
      </c>
      <c r="AR83" t="s">
        <v>96</v>
      </c>
      <c r="AS83" t="s"/>
      <c r="AT83" t="s">
        <v>91</v>
      </c>
      <c r="AU83" t="s"/>
      <c r="AV83" t="s"/>
      <c r="AW83" t="s"/>
      <c r="AX83" t="s"/>
      <c r="AY83" t="n">
        <v>2442853</v>
      </c>
      <c r="AZ83" t="s">
        <v>243</v>
      </c>
      <c r="BA83" t="s"/>
      <c r="BB83" t="n">
        <v>74017</v>
      </c>
      <c r="BC83" t="n">
        <v>11.342498660088</v>
      </c>
      <c r="BD83" t="n">
        <v>44.492684542635</v>
      </c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93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248</v>
      </c>
      <c r="F84" t="n">
        <v>-1</v>
      </c>
      <c r="G84" t="s">
        <v>74</v>
      </c>
      <c r="H84" t="s">
        <v>75</v>
      </c>
      <c r="I84" t="s"/>
      <c r="J84" t="s">
        <v>76</v>
      </c>
      <c r="K84" t="n">
        <v>126</v>
      </c>
      <c r="L84" t="s">
        <v>77</v>
      </c>
      <c r="M84" t="s"/>
      <c r="N84" t="s">
        <v>138</v>
      </c>
      <c r="O84" t="s">
        <v>79</v>
      </c>
      <c r="P84" t="s">
        <v>248</v>
      </c>
      <c r="Q84" t="s"/>
      <c r="R84" t="s">
        <v>80</v>
      </c>
      <c r="S84" t="s">
        <v>249</v>
      </c>
      <c r="T84" t="s">
        <v>82</v>
      </c>
      <c r="U84" t="s"/>
      <c r="V84" t="s">
        <v>83</v>
      </c>
      <c r="W84" t="s">
        <v>84</v>
      </c>
      <c r="X84" t="s"/>
      <c r="Y84" t="s">
        <v>85</v>
      </c>
      <c r="Z84">
        <f>HYPERLINK("https://hotelmonitor-cachepage.eclerx.com/savepage/tk_15427245356307065_sr_2029.html","info")</f>
        <v/>
      </c>
      <c r="AA84" t="n">
        <v>-3721228</v>
      </c>
      <c r="AB84" t="s"/>
      <c r="AC84" t="s"/>
      <c r="AD84" t="s">
        <v>86</v>
      </c>
      <c r="AE84" t="s"/>
      <c r="AF84" t="s"/>
      <c r="AG84" t="s"/>
      <c r="AH84" t="s"/>
      <c r="AI84" t="s"/>
      <c r="AJ84" t="s"/>
      <c r="AK84" t="s">
        <v>87</v>
      </c>
      <c r="AL84" t="s">
        <v>88</v>
      </c>
      <c r="AM84" t="s"/>
      <c r="AN84" t="s">
        <v>87</v>
      </c>
      <c r="AO84" t="s"/>
      <c r="AP84" t="n">
        <v>92</v>
      </c>
      <c r="AQ84" t="s">
        <v>89</v>
      </c>
      <c r="AR84" t="s">
        <v>96</v>
      </c>
      <c r="AS84" t="s"/>
      <c r="AT84" t="s">
        <v>91</v>
      </c>
      <c r="AU84" t="s"/>
      <c r="AV84" t="s"/>
      <c r="AW84" t="s"/>
      <c r="AX84" t="s"/>
      <c r="AY84" t="n">
        <v>3721228</v>
      </c>
      <c r="AZ84" t="s">
        <v>250</v>
      </c>
      <c r="BA84" t="s"/>
      <c r="BB84" t="n">
        <v>94902</v>
      </c>
      <c r="BC84" t="n">
        <v>12.198576</v>
      </c>
      <c r="BD84" t="n">
        <v>44.420218</v>
      </c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93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251</v>
      </c>
      <c r="F85" t="n">
        <v>-1</v>
      </c>
      <c r="G85" t="s">
        <v>74</v>
      </c>
      <c r="H85" t="s">
        <v>75</v>
      </c>
      <c r="I85" t="s"/>
      <c r="J85" t="s">
        <v>76</v>
      </c>
      <c r="K85" t="n">
        <v>80</v>
      </c>
      <c r="L85" t="s">
        <v>77</v>
      </c>
      <c r="M85" t="s"/>
      <c r="N85" t="s">
        <v>252</v>
      </c>
      <c r="O85" t="s">
        <v>79</v>
      </c>
      <c r="P85" t="s">
        <v>251</v>
      </c>
      <c r="Q85" t="s"/>
      <c r="R85" t="s">
        <v>253</v>
      </c>
      <c r="S85" t="s">
        <v>177</v>
      </c>
      <c r="T85" t="s">
        <v>82</v>
      </c>
      <c r="U85" t="s"/>
      <c r="V85" t="s">
        <v>83</v>
      </c>
      <c r="W85" t="s">
        <v>84</v>
      </c>
      <c r="X85" t="s"/>
      <c r="Y85" t="s">
        <v>85</v>
      </c>
      <c r="Z85">
        <f>HYPERLINK("https://hotelmonitor-cachepage.eclerx.com/savepage/tk_1542724585770164_sr_2029.html","info")</f>
        <v/>
      </c>
      <c r="AA85" t="n">
        <v>-3265105</v>
      </c>
      <c r="AB85" t="s"/>
      <c r="AC85" t="s"/>
      <c r="AD85" t="s">
        <v>86</v>
      </c>
      <c r="AE85" t="s"/>
      <c r="AF85" t="s"/>
      <c r="AG85" t="s"/>
      <c r="AH85" t="s"/>
      <c r="AI85" t="s"/>
      <c r="AJ85" t="s"/>
      <c r="AK85" t="s">
        <v>87</v>
      </c>
      <c r="AL85" t="s">
        <v>88</v>
      </c>
      <c r="AM85" t="s"/>
      <c r="AN85" t="s">
        <v>87</v>
      </c>
      <c r="AO85" t="s"/>
      <c r="AP85" t="n">
        <v>112</v>
      </c>
      <c r="AQ85" t="s">
        <v>89</v>
      </c>
      <c r="AR85" t="s">
        <v>90</v>
      </c>
      <c r="AS85" t="s"/>
      <c r="AT85" t="s">
        <v>91</v>
      </c>
      <c r="AU85" t="s"/>
      <c r="AV85" t="s"/>
      <c r="AW85" t="s"/>
      <c r="AX85" t="s"/>
      <c r="AY85" t="n">
        <v>3265105</v>
      </c>
      <c r="AZ85" t="s">
        <v>254</v>
      </c>
      <c r="BA85" t="s"/>
      <c r="BB85" t="n">
        <v>57925</v>
      </c>
      <c r="BC85" t="n">
        <v>12.927064</v>
      </c>
      <c r="BD85" t="n">
        <v>43.907354</v>
      </c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104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251</v>
      </c>
      <c r="F86" t="n">
        <v>-1</v>
      </c>
      <c r="G86" t="s">
        <v>74</v>
      </c>
      <c r="H86" t="s">
        <v>75</v>
      </c>
      <c r="I86" t="s"/>
      <c r="J86" t="s">
        <v>76</v>
      </c>
      <c r="K86" t="n">
        <v>93</v>
      </c>
      <c r="L86" t="s">
        <v>77</v>
      </c>
      <c r="M86" t="s"/>
      <c r="N86" t="s">
        <v>255</v>
      </c>
      <c r="O86" t="s">
        <v>79</v>
      </c>
      <c r="P86" t="s">
        <v>251</v>
      </c>
      <c r="Q86" t="s"/>
      <c r="R86" t="s">
        <v>253</v>
      </c>
      <c r="S86" t="s">
        <v>256</v>
      </c>
      <c r="T86" t="s">
        <v>82</v>
      </c>
      <c r="U86" t="s"/>
      <c r="V86" t="s">
        <v>83</v>
      </c>
      <c r="W86" t="s">
        <v>84</v>
      </c>
      <c r="X86" t="s"/>
      <c r="Y86" t="s">
        <v>85</v>
      </c>
      <c r="Z86">
        <f>HYPERLINK("https://hotelmonitor-cachepage.eclerx.com/savepage/tk_1542724585770164_sr_2029.html","info")</f>
        <v/>
      </c>
      <c r="AA86" t="n">
        <v>-3265105</v>
      </c>
      <c r="AB86" t="s"/>
      <c r="AC86" t="s"/>
      <c r="AD86" t="s">
        <v>86</v>
      </c>
      <c r="AE86" t="s"/>
      <c r="AF86" t="s"/>
      <c r="AG86" t="s"/>
      <c r="AH86" t="s"/>
      <c r="AI86" t="s"/>
      <c r="AJ86" t="s"/>
      <c r="AK86" t="s">
        <v>87</v>
      </c>
      <c r="AL86" t="s">
        <v>88</v>
      </c>
      <c r="AM86" t="s"/>
      <c r="AN86" t="s">
        <v>87</v>
      </c>
      <c r="AO86" t="s"/>
      <c r="AP86" t="n">
        <v>112</v>
      </c>
      <c r="AQ86" t="s">
        <v>89</v>
      </c>
      <c r="AR86" t="s">
        <v>90</v>
      </c>
      <c r="AS86" t="s"/>
      <c r="AT86" t="s">
        <v>91</v>
      </c>
      <c r="AU86" t="s"/>
      <c r="AV86" t="s"/>
      <c r="AW86" t="s"/>
      <c r="AX86" t="s"/>
      <c r="AY86" t="n">
        <v>3265105</v>
      </c>
      <c r="AZ86" t="s">
        <v>254</v>
      </c>
      <c r="BA86" t="s"/>
      <c r="BB86" t="n">
        <v>57925</v>
      </c>
      <c r="BC86" t="n">
        <v>12.927064</v>
      </c>
      <c r="BD86" t="n">
        <v>43.907354</v>
      </c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104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257</v>
      </c>
      <c r="F87" t="n">
        <v>-1</v>
      </c>
      <c r="G87" t="s">
        <v>74</v>
      </c>
      <c r="H87" t="s">
        <v>75</v>
      </c>
      <c r="I87" t="s"/>
      <c r="J87" t="s">
        <v>76</v>
      </c>
      <c r="K87" t="n">
        <v>530</v>
      </c>
      <c r="L87" t="s">
        <v>77</v>
      </c>
      <c r="M87" t="s"/>
      <c r="N87" t="s">
        <v>258</v>
      </c>
      <c r="O87" t="s">
        <v>79</v>
      </c>
      <c r="P87" t="s">
        <v>257</v>
      </c>
      <c r="Q87" t="s"/>
      <c r="R87" t="s">
        <v>80</v>
      </c>
      <c r="S87" t="s">
        <v>259</v>
      </c>
      <c r="T87" t="s">
        <v>82</v>
      </c>
      <c r="U87" t="s"/>
      <c r="V87" t="s">
        <v>83</v>
      </c>
      <c r="W87" t="s">
        <v>84</v>
      </c>
      <c r="X87" t="s"/>
      <c r="Y87" t="s">
        <v>85</v>
      </c>
      <c r="Z87">
        <f>HYPERLINK("https://hotelmonitor-cachepage.eclerx.com/savepage/tk_15427244614547281_sr_2029.html","info")</f>
        <v/>
      </c>
      <c r="AA87" t="n">
        <v>-6796349</v>
      </c>
      <c r="AB87" t="s"/>
      <c r="AC87" t="s"/>
      <c r="AD87" t="s">
        <v>86</v>
      </c>
      <c r="AE87" t="s"/>
      <c r="AF87" t="s"/>
      <c r="AG87" t="s"/>
      <c r="AH87" t="s"/>
      <c r="AI87" t="s"/>
      <c r="AJ87" t="s"/>
      <c r="AK87" t="s">
        <v>87</v>
      </c>
      <c r="AL87" t="s">
        <v>88</v>
      </c>
      <c r="AM87" t="s"/>
      <c r="AN87" t="s">
        <v>87</v>
      </c>
      <c r="AO87" t="s"/>
      <c r="AP87" t="n">
        <v>62</v>
      </c>
      <c r="AQ87" t="s">
        <v>89</v>
      </c>
      <c r="AR87" t="s">
        <v>96</v>
      </c>
      <c r="AS87" t="s"/>
      <c r="AT87" t="s">
        <v>91</v>
      </c>
      <c r="AU87" t="s"/>
      <c r="AV87" t="s"/>
      <c r="AW87" t="s"/>
      <c r="AX87" t="s"/>
      <c r="AY87" t="n">
        <v>6796349</v>
      </c>
      <c r="AZ87" t="s">
        <v>260</v>
      </c>
      <c r="BA87" t="s"/>
      <c r="BB87" t="n">
        <v>183392</v>
      </c>
      <c r="BC87" t="s"/>
      <c r="BD87" t="s"/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93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261</v>
      </c>
      <c r="F88" t="n">
        <v>-1</v>
      </c>
      <c r="G88" t="s">
        <v>74</v>
      </c>
      <c r="H88" t="s">
        <v>75</v>
      </c>
      <c r="I88" t="s"/>
      <c r="J88" t="s">
        <v>76</v>
      </c>
      <c r="K88" t="n">
        <v>142</v>
      </c>
      <c r="L88" t="s">
        <v>77</v>
      </c>
      <c r="M88" t="s"/>
      <c r="N88" t="s">
        <v>262</v>
      </c>
      <c r="O88" t="s">
        <v>79</v>
      </c>
      <c r="P88" t="s">
        <v>261</v>
      </c>
      <c r="Q88" t="s"/>
      <c r="R88" t="s">
        <v>80</v>
      </c>
      <c r="S88" t="s">
        <v>154</v>
      </c>
      <c r="T88" t="s">
        <v>82</v>
      </c>
      <c r="U88" t="s"/>
      <c r="V88" t="s">
        <v>83</v>
      </c>
      <c r="W88" t="s">
        <v>140</v>
      </c>
      <c r="X88" t="s"/>
      <c r="Y88" t="s">
        <v>85</v>
      </c>
      <c r="Z88">
        <f>HYPERLINK("https://hotelmonitor-cachepage.eclerx.com/savepage/tk_1542724448270643_sr_2029.html","info")</f>
        <v/>
      </c>
      <c r="AA88" t="n">
        <v>-4433086</v>
      </c>
      <c r="AB88" t="s"/>
      <c r="AC88" t="s"/>
      <c r="AD88" t="s">
        <v>86</v>
      </c>
      <c r="AE88" t="s"/>
      <c r="AF88" t="s"/>
      <c r="AG88" t="s"/>
      <c r="AH88" t="s"/>
      <c r="AI88" t="s"/>
      <c r="AJ88" t="s"/>
      <c r="AK88" t="s">
        <v>87</v>
      </c>
      <c r="AL88" t="s">
        <v>88</v>
      </c>
      <c r="AM88" t="s"/>
      <c r="AN88" t="s">
        <v>87</v>
      </c>
      <c r="AO88" t="s"/>
      <c r="AP88" t="n">
        <v>57</v>
      </c>
      <c r="AQ88" t="s">
        <v>89</v>
      </c>
      <c r="AR88" t="s">
        <v>90</v>
      </c>
      <c r="AS88" t="s"/>
      <c r="AT88" t="s">
        <v>91</v>
      </c>
      <c r="AU88" t="s"/>
      <c r="AV88" t="s"/>
      <c r="AW88" t="s"/>
      <c r="AX88" t="s"/>
      <c r="AY88" t="n">
        <v>4433086</v>
      </c>
      <c r="AZ88" t="s">
        <v>263</v>
      </c>
      <c r="BA88" t="s"/>
      <c r="BB88" t="n">
        <v>27912</v>
      </c>
      <c r="BC88" t="n">
        <v>11.344483494759</v>
      </c>
      <c r="BD88" t="n">
        <v>44.503143762202</v>
      </c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93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261</v>
      </c>
      <c r="F89" t="n">
        <v>-1</v>
      </c>
      <c r="G89" t="s">
        <v>74</v>
      </c>
      <c r="H89" t="s">
        <v>75</v>
      </c>
      <c r="I89" t="s"/>
      <c r="J89" t="s">
        <v>76</v>
      </c>
      <c r="K89" t="n">
        <v>150</v>
      </c>
      <c r="L89" t="s">
        <v>77</v>
      </c>
      <c r="M89" t="s"/>
      <c r="N89" t="s">
        <v>264</v>
      </c>
      <c r="O89" t="s">
        <v>79</v>
      </c>
      <c r="P89" t="s">
        <v>261</v>
      </c>
      <c r="Q89" t="s"/>
      <c r="R89" t="s">
        <v>80</v>
      </c>
      <c r="S89" t="s">
        <v>265</v>
      </c>
      <c r="T89" t="s">
        <v>82</v>
      </c>
      <c r="U89" t="s"/>
      <c r="V89" t="s">
        <v>83</v>
      </c>
      <c r="W89" t="s">
        <v>140</v>
      </c>
      <c r="X89" t="s"/>
      <c r="Y89" t="s">
        <v>85</v>
      </c>
      <c r="Z89">
        <f>HYPERLINK("https://hotelmonitor-cachepage.eclerx.com/savepage/tk_1542724448270643_sr_2029.html","info")</f>
        <v/>
      </c>
      <c r="AA89" t="n">
        <v>-4433086</v>
      </c>
      <c r="AB89" t="s"/>
      <c r="AC89" t="s"/>
      <c r="AD89" t="s">
        <v>86</v>
      </c>
      <c r="AE89" t="s"/>
      <c r="AF89" t="s"/>
      <c r="AG89" t="s"/>
      <c r="AH89" t="s"/>
      <c r="AI89" t="s"/>
      <c r="AJ89" t="s"/>
      <c r="AK89" t="s">
        <v>87</v>
      </c>
      <c r="AL89" t="s">
        <v>88</v>
      </c>
      <c r="AM89" t="s"/>
      <c r="AN89" t="s">
        <v>87</v>
      </c>
      <c r="AO89" t="s"/>
      <c r="AP89" t="n">
        <v>57</v>
      </c>
      <c r="AQ89" t="s">
        <v>89</v>
      </c>
      <c r="AR89" t="s">
        <v>90</v>
      </c>
      <c r="AS89" t="s"/>
      <c r="AT89" t="s">
        <v>91</v>
      </c>
      <c r="AU89" t="s"/>
      <c r="AV89" t="s"/>
      <c r="AW89" t="s"/>
      <c r="AX89" t="s"/>
      <c r="AY89" t="n">
        <v>4433086</v>
      </c>
      <c r="AZ89" t="s">
        <v>263</v>
      </c>
      <c r="BA89" t="s"/>
      <c r="BB89" t="n">
        <v>27912</v>
      </c>
      <c r="BC89" t="n">
        <v>11.344483494759</v>
      </c>
      <c r="BD89" t="n">
        <v>44.503143762202</v>
      </c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93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261</v>
      </c>
      <c r="F90" t="n">
        <v>-1</v>
      </c>
      <c r="G90" t="s">
        <v>74</v>
      </c>
      <c r="H90" t="s">
        <v>75</v>
      </c>
      <c r="I90" t="s"/>
      <c r="J90" t="s">
        <v>76</v>
      </c>
      <c r="K90" t="n">
        <v>162</v>
      </c>
      <c r="L90" t="s">
        <v>77</v>
      </c>
      <c r="M90" t="s"/>
      <c r="N90" t="s">
        <v>262</v>
      </c>
      <c r="O90" t="s">
        <v>79</v>
      </c>
      <c r="P90" t="s">
        <v>261</v>
      </c>
      <c r="Q90" t="s"/>
      <c r="R90" t="s">
        <v>80</v>
      </c>
      <c r="S90" t="s">
        <v>266</v>
      </c>
      <c r="T90" t="s">
        <v>82</v>
      </c>
      <c r="U90" t="s"/>
      <c r="V90" t="s">
        <v>83</v>
      </c>
      <c r="W90" t="s">
        <v>84</v>
      </c>
      <c r="X90" t="s"/>
      <c r="Y90" t="s">
        <v>85</v>
      </c>
      <c r="Z90">
        <f>HYPERLINK("https://hotelmonitor-cachepage.eclerx.com/savepage/tk_1542724448270643_sr_2029.html","info")</f>
        <v/>
      </c>
      <c r="AA90" t="n">
        <v>-4433086</v>
      </c>
      <c r="AB90" t="s"/>
      <c r="AC90" t="s"/>
      <c r="AD90" t="s">
        <v>86</v>
      </c>
      <c r="AE90" t="s"/>
      <c r="AF90" t="s"/>
      <c r="AG90" t="s"/>
      <c r="AH90" t="s"/>
      <c r="AI90" t="s"/>
      <c r="AJ90" t="s"/>
      <c r="AK90" t="s">
        <v>87</v>
      </c>
      <c r="AL90" t="s">
        <v>88</v>
      </c>
      <c r="AM90" t="s"/>
      <c r="AN90" t="s">
        <v>87</v>
      </c>
      <c r="AO90" t="s"/>
      <c r="AP90" t="n">
        <v>57</v>
      </c>
      <c r="AQ90" t="s">
        <v>89</v>
      </c>
      <c r="AR90" t="s">
        <v>90</v>
      </c>
      <c r="AS90" t="s"/>
      <c r="AT90" t="s">
        <v>91</v>
      </c>
      <c r="AU90" t="s"/>
      <c r="AV90" t="s"/>
      <c r="AW90" t="s"/>
      <c r="AX90" t="s"/>
      <c r="AY90" t="n">
        <v>4433086</v>
      </c>
      <c r="AZ90" t="s">
        <v>263</v>
      </c>
      <c r="BA90" t="s"/>
      <c r="BB90" t="n">
        <v>27912</v>
      </c>
      <c r="BC90" t="n">
        <v>11.344483494759</v>
      </c>
      <c r="BD90" t="n">
        <v>44.503143762202</v>
      </c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93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261</v>
      </c>
      <c r="F91" t="n">
        <v>-1</v>
      </c>
      <c r="G91" t="s">
        <v>74</v>
      </c>
      <c r="H91" t="s">
        <v>75</v>
      </c>
      <c r="I91" t="s"/>
      <c r="J91" t="s">
        <v>76</v>
      </c>
      <c r="K91" t="n">
        <v>176</v>
      </c>
      <c r="L91" t="s">
        <v>77</v>
      </c>
      <c r="M91" t="s"/>
      <c r="N91" t="s">
        <v>264</v>
      </c>
      <c r="O91" t="s">
        <v>79</v>
      </c>
      <c r="P91" t="s">
        <v>261</v>
      </c>
      <c r="Q91" t="s"/>
      <c r="R91" t="s">
        <v>80</v>
      </c>
      <c r="S91" t="s">
        <v>267</v>
      </c>
      <c r="T91" t="s">
        <v>82</v>
      </c>
      <c r="U91" t="s"/>
      <c r="V91" t="s">
        <v>83</v>
      </c>
      <c r="W91" t="s">
        <v>84</v>
      </c>
      <c r="X91" t="s"/>
      <c r="Y91" t="s">
        <v>85</v>
      </c>
      <c r="Z91">
        <f>HYPERLINK("https://hotelmonitor-cachepage.eclerx.com/savepage/tk_1542724448270643_sr_2029.html","info")</f>
        <v/>
      </c>
      <c r="AA91" t="n">
        <v>-4433086</v>
      </c>
      <c r="AB91" t="s"/>
      <c r="AC91" t="s"/>
      <c r="AD91" t="s">
        <v>86</v>
      </c>
      <c r="AE91" t="s"/>
      <c r="AF91" t="s"/>
      <c r="AG91" t="s"/>
      <c r="AH91" t="s"/>
      <c r="AI91" t="s"/>
      <c r="AJ91" t="s"/>
      <c r="AK91" t="s">
        <v>87</v>
      </c>
      <c r="AL91" t="s">
        <v>88</v>
      </c>
      <c r="AM91" t="s"/>
      <c r="AN91" t="s">
        <v>87</v>
      </c>
      <c r="AO91" t="s"/>
      <c r="AP91" t="n">
        <v>57</v>
      </c>
      <c r="AQ91" t="s">
        <v>89</v>
      </c>
      <c r="AR91" t="s">
        <v>90</v>
      </c>
      <c r="AS91" t="s"/>
      <c r="AT91" t="s">
        <v>91</v>
      </c>
      <c r="AU91" t="s"/>
      <c r="AV91" t="s"/>
      <c r="AW91" t="s"/>
      <c r="AX91" t="s"/>
      <c r="AY91" t="n">
        <v>4433086</v>
      </c>
      <c r="AZ91" t="s">
        <v>263</v>
      </c>
      <c r="BA91" t="s"/>
      <c r="BB91" t="n">
        <v>27912</v>
      </c>
      <c r="BC91" t="n">
        <v>11.344483494759</v>
      </c>
      <c r="BD91" t="n">
        <v>44.503143762202</v>
      </c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93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261</v>
      </c>
      <c r="F92" t="n">
        <v>-1</v>
      </c>
      <c r="G92" t="s">
        <v>74</v>
      </c>
      <c r="H92" t="s">
        <v>75</v>
      </c>
      <c r="I92" t="s"/>
      <c r="J92" t="s">
        <v>76</v>
      </c>
      <c r="K92" t="n">
        <v>263</v>
      </c>
      <c r="L92" t="s">
        <v>77</v>
      </c>
      <c r="M92" t="s"/>
      <c r="N92" t="s">
        <v>268</v>
      </c>
      <c r="O92" t="s">
        <v>79</v>
      </c>
      <c r="P92" t="s">
        <v>261</v>
      </c>
      <c r="Q92" t="s"/>
      <c r="R92" t="s">
        <v>80</v>
      </c>
      <c r="S92" t="s">
        <v>269</v>
      </c>
      <c r="T92" t="s">
        <v>82</v>
      </c>
      <c r="U92" t="s"/>
      <c r="V92" t="s">
        <v>83</v>
      </c>
      <c r="W92" t="s">
        <v>140</v>
      </c>
      <c r="X92" t="s"/>
      <c r="Y92" t="s">
        <v>85</v>
      </c>
      <c r="Z92">
        <f>HYPERLINK("https://hotelmonitor-cachepage.eclerx.com/savepage/tk_1542724448270643_sr_2029.html","info")</f>
        <v/>
      </c>
      <c r="AA92" t="n">
        <v>-4433086</v>
      </c>
      <c r="AB92" t="s"/>
      <c r="AC92" t="s"/>
      <c r="AD92" t="s">
        <v>86</v>
      </c>
      <c r="AE92" t="s"/>
      <c r="AF92" t="s"/>
      <c r="AG92" t="s"/>
      <c r="AH92" t="s"/>
      <c r="AI92" t="s"/>
      <c r="AJ92" t="s"/>
      <c r="AK92" t="s">
        <v>87</v>
      </c>
      <c r="AL92" t="s">
        <v>88</v>
      </c>
      <c r="AM92" t="s"/>
      <c r="AN92" t="s">
        <v>87</v>
      </c>
      <c r="AO92" t="s"/>
      <c r="AP92" t="n">
        <v>57</v>
      </c>
      <c r="AQ92" t="s">
        <v>89</v>
      </c>
      <c r="AR92" t="s">
        <v>90</v>
      </c>
      <c r="AS92" t="s"/>
      <c r="AT92" t="s">
        <v>91</v>
      </c>
      <c r="AU92" t="s"/>
      <c r="AV92" t="s"/>
      <c r="AW92" t="s"/>
      <c r="AX92" t="s"/>
      <c r="AY92" t="n">
        <v>4433086</v>
      </c>
      <c r="AZ92" t="s">
        <v>263</v>
      </c>
      <c r="BA92" t="s"/>
      <c r="BB92" t="n">
        <v>27912</v>
      </c>
      <c r="BC92" t="n">
        <v>11.344483494759</v>
      </c>
      <c r="BD92" t="n">
        <v>44.503143762202</v>
      </c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93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261</v>
      </c>
      <c r="F93" t="n">
        <v>-1</v>
      </c>
      <c r="G93" t="s">
        <v>74</v>
      </c>
      <c r="H93" t="s">
        <v>75</v>
      </c>
      <c r="I93" t="s"/>
      <c r="J93" t="s">
        <v>76</v>
      </c>
      <c r="K93" t="n">
        <v>283</v>
      </c>
      <c r="L93" t="s">
        <v>77</v>
      </c>
      <c r="M93" t="s"/>
      <c r="N93" t="s">
        <v>268</v>
      </c>
      <c r="O93" t="s">
        <v>79</v>
      </c>
      <c r="P93" t="s">
        <v>261</v>
      </c>
      <c r="Q93" t="s"/>
      <c r="R93" t="s">
        <v>80</v>
      </c>
      <c r="S93" t="s">
        <v>270</v>
      </c>
      <c r="T93" t="s">
        <v>82</v>
      </c>
      <c r="U93" t="s"/>
      <c r="V93" t="s">
        <v>83</v>
      </c>
      <c r="W93" t="s">
        <v>84</v>
      </c>
      <c r="X93" t="s"/>
      <c r="Y93" t="s">
        <v>85</v>
      </c>
      <c r="Z93">
        <f>HYPERLINK("https://hotelmonitor-cachepage.eclerx.com/savepage/tk_1542724448270643_sr_2029.html","info")</f>
        <v/>
      </c>
      <c r="AA93" t="n">
        <v>-4433086</v>
      </c>
      <c r="AB93" t="s"/>
      <c r="AC93" t="s"/>
      <c r="AD93" t="s">
        <v>86</v>
      </c>
      <c r="AE93" t="s"/>
      <c r="AF93" t="s"/>
      <c r="AG93" t="s"/>
      <c r="AH93" t="s"/>
      <c r="AI93" t="s"/>
      <c r="AJ93" t="s"/>
      <c r="AK93" t="s">
        <v>87</v>
      </c>
      <c r="AL93" t="s">
        <v>88</v>
      </c>
      <c r="AM93" t="s"/>
      <c r="AN93" t="s">
        <v>87</v>
      </c>
      <c r="AO93" t="s"/>
      <c r="AP93" t="n">
        <v>57</v>
      </c>
      <c r="AQ93" t="s">
        <v>89</v>
      </c>
      <c r="AR93" t="s">
        <v>90</v>
      </c>
      <c r="AS93" t="s"/>
      <c r="AT93" t="s">
        <v>91</v>
      </c>
      <c r="AU93" t="s"/>
      <c r="AV93" t="s"/>
      <c r="AW93" t="s"/>
      <c r="AX93" t="s"/>
      <c r="AY93" t="n">
        <v>4433086</v>
      </c>
      <c r="AZ93" t="s">
        <v>263</v>
      </c>
      <c r="BA93" t="s"/>
      <c r="BB93" t="n">
        <v>27912</v>
      </c>
      <c r="BC93" t="n">
        <v>11.344483494759</v>
      </c>
      <c r="BD93" t="n">
        <v>44.503143762202</v>
      </c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93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271</v>
      </c>
      <c r="F94" t="n">
        <v>-1</v>
      </c>
      <c r="G94" t="s">
        <v>74</v>
      </c>
      <c r="H94" t="s">
        <v>75</v>
      </c>
      <c r="I94" t="s"/>
      <c r="J94" t="s">
        <v>76</v>
      </c>
      <c r="K94" t="n">
        <v>67</v>
      </c>
      <c r="L94" t="s">
        <v>77</v>
      </c>
      <c r="M94" t="s"/>
      <c r="N94" t="s">
        <v>272</v>
      </c>
      <c r="O94" t="s">
        <v>79</v>
      </c>
      <c r="P94" t="s">
        <v>271</v>
      </c>
      <c r="Q94" t="s"/>
      <c r="R94" t="s">
        <v>80</v>
      </c>
      <c r="S94" t="s">
        <v>167</v>
      </c>
      <c r="T94" t="s">
        <v>82</v>
      </c>
      <c r="U94" t="s"/>
      <c r="V94" t="s">
        <v>83</v>
      </c>
      <c r="W94" t="s">
        <v>84</v>
      </c>
      <c r="X94" t="s"/>
      <c r="Y94" t="s">
        <v>85</v>
      </c>
      <c r="Z94">
        <f>HYPERLINK("https://hotelmonitor-cachepage.eclerx.com/savepage/tk_15427243989001083_sr_2029.html","info")</f>
        <v/>
      </c>
      <c r="AA94" t="n">
        <v>-3538140</v>
      </c>
      <c r="AB94" t="s"/>
      <c r="AC94" t="s"/>
      <c r="AD94" t="s">
        <v>86</v>
      </c>
      <c r="AE94" t="s"/>
      <c r="AF94" t="s"/>
      <c r="AG94" t="s"/>
      <c r="AH94" t="s"/>
      <c r="AI94" t="s"/>
      <c r="AJ94" t="s"/>
      <c r="AK94" t="s">
        <v>87</v>
      </c>
      <c r="AL94" t="s">
        <v>88</v>
      </c>
      <c r="AM94" t="s"/>
      <c r="AN94" t="s">
        <v>87</v>
      </c>
      <c r="AO94" t="s"/>
      <c r="AP94" t="n">
        <v>37</v>
      </c>
      <c r="AQ94" t="s">
        <v>89</v>
      </c>
      <c r="AR94" t="s">
        <v>96</v>
      </c>
      <c r="AS94" t="s"/>
      <c r="AT94" t="s">
        <v>91</v>
      </c>
      <c r="AU94" t="s"/>
      <c r="AV94" t="s"/>
      <c r="AW94" t="s"/>
      <c r="AX94" t="s"/>
      <c r="AY94" t="n">
        <v>3538140</v>
      </c>
      <c r="AZ94" t="s">
        <v>273</v>
      </c>
      <c r="BA94" t="s"/>
      <c r="BB94" t="n">
        <v>30810</v>
      </c>
      <c r="BC94" t="n">
        <v>11.813928</v>
      </c>
      <c r="BD94" t="n">
        <v>44.400797</v>
      </c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93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274</v>
      </c>
      <c r="F95" t="n">
        <v>-1</v>
      </c>
      <c r="G95" t="s">
        <v>74</v>
      </c>
      <c r="H95" t="s">
        <v>75</v>
      </c>
      <c r="I95" t="s"/>
      <c r="J95" t="s">
        <v>76</v>
      </c>
      <c r="K95" t="n">
        <v>106</v>
      </c>
      <c r="L95" t="s">
        <v>77</v>
      </c>
      <c r="M95" t="s"/>
      <c r="N95" t="s">
        <v>275</v>
      </c>
      <c r="O95" t="s">
        <v>79</v>
      </c>
      <c r="P95" t="s">
        <v>274</v>
      </c>
      <c r="Q95" t="s"/>
      <c r="R95" t="s">
        <v>80</v>
      </c>
      <c r="S95" t="s">
        <v>106</v>
      </c>
      <c r="T95" t="s">
        <v>82</v>
      </c>
      <c r="U95" t="s"/>
      <c r="V95" t="s">
        <v>83</v>
      </c>
      <c r="W95" t="s">
        <v>140</v>
      </c>
      <c r="X95" t="s"/>
      <c r="Y95" t="s">
        <v>85</v>
      </c>
      <c r="Z95">
        <f>HYPERLINK("https://hotelmonitor-cachepage.eclerx.com/savepage/tk_15427244538445666_sr_2029.html","info")</f>
        <v/>
      </c>
      <c r="AA95" t="n">
        <v>-5951942</v>
      </c>
      <c r="AB95" t="s"/>
      <c r="AC95" t="s"/>
      <c r="AD95" t="s">
        <v>86</v>
      </c>
      <c r="AE95" t="s"/>
      <c r="AF95" t="s"/>
      <c r="AG95" t="s"/>
      <c r="AH95" t="s"/>
      <c r="AI95" t="s"/>
      <c r="AJ95" t="s"/>
      <c r="AK95" t="s">
        <v>87</v>
      </c>
      <c r="AL95" t="s">
        <v>88</v>
      </c>
      <c r="AM95" t="s"/>
      <c r="AN95" t="s">
        <v>87</v>
      </c>
      <c r="AO95" t="s"/>
      <c r="AP95" t="n">
        <v>59</v>
      </c>
      <c r="AQ95" t="s">
        <v>89</v>
      </c>
      <c r="AR95" t="s">
        <v>90</v>
      </c>
      <c r="AS95" t="s"/>
      <c r="AT95" t="s">
        <v>91</v>
      </c>
      <c r="AU95" t="s"/>
      <c r="AV95" t="s"/>
      <c r="AW95" t="s"/>
      <c r="AX95" t="s"/>
      <c r="AY95" t="n">
        <v>5951942</v>
      </c>
      <c r="AZ95" t="s">
        <v>276</v>
      </c>
      <c r="BA95" t="s"/>
      <c r="BB95" t="n">
        <v>59590</v>
      </c>
      <c r="BC95" t="n">
        <v>11.373344063759</v>
      </c>
      <c r="BD95" t="n">
        <v>44.513974069323</v>
      </c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93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274</v>
      </c>
      <c r="F96" t="n">
        <v>-1</v>
      </c>
      <c r="G96" t="s">
        <v>74</v>
      </c>
      <c r="H96" t="s">
        <v>75</v>
      </c>
      <c r="I96" t="s"/>
      <c r="J96" t="s">
        <v>76</v>
      </c>
      <c r="K96" t="n">
        <v>106</v>
      </c>
      <c r="L96" t="s">
        <v>77</v>
      </c>
      <c r="M96" t="s"/>
      <c r="N96" t="s">
        <v>277</v>
      </c>
      <c r="O96" t="s">
        <v>79</v>
      </c>
      <c r="P96" t="s">
        <v>274</v>
      </c>
      <c r="Q96" t="s"/>
      <c r="R96" t="s">
        <v>80</v>
      </c>
      <c r="S96" t="s">
        <v>106</v>
      </c>
      <c r="T96" t="s">
        <v>82</v>
      </c>
      <c r="U96" t="s"/>
      <c r="V96" t="s">
        <v>83</v>
      </c>
      <c r="W96" t="s">
        <v>140</v>
      </c>
      <c r="X96" t="s"/>
      <c r="Y96" t="s">
        <v>85</v>
      </c>
      <c r="Z96">
        <f>HYPERLINK("https://hotelmonitor-cachepage.eclerx.com/savepage/tk_15427244538445666_sr_2029.html","info")</f>
        <v/>
      </c>
      <c r="AA96" t="n">
        <v>-5951942</v>
      </c>
      <c r="AB96" t="s"/>
      <c r="AC96" t="s"/>
      <c r="AD96" t="s">
        <v>86</v>
      </c>
      <c r="AE96" t="s"/>
      <c r="AF96" t="s"/>
      <c r="AG96" t="s"/>
      <c r="AH96" t="s"/>
      <c r="AI96" t="s"/>
      <c r="AJ96" t="s"/>
      <c r="AK96" t="s">
        <v>87</v>
      </c>
      <c r="AL96" t="s">
        <v>88</v>
      </c>
      <c r="AM96" t="s"/>
      <c r="AN96" t="s">
        <v>87</v>
      </c>
      <c r="AO96" t="s"/>
      <c r="AP96" t="n">
        <v>59</v>
      </c>
      <c r="AQ96" t="s">
        <v>89</v>
      </c>
      <c r="AR96" t="s">
        <v>90</v>
      </c>
      <c r="AS96" t="s"/>
      <c r="AT96" t="s">
        <v>91</v>
      </c>
      <c r="AU96" t="s"/>
      <c r="AV96" t="s"/>
      <c r="AW96" t="s"/>
      <c r="AX96" t="s"/>
      <c r="AY96" t="n">
        <v>5951942</v>
      </c>
      <c r="AZ96" t="s">
        <v>276</v>
      </c>
      <c r="BA96" t="s"/>
      <c r="BB96" t="n">
        <v>59590</v>
      </c>
      <c r="BC96" t="n">
        <v>11.373344063759</v>
      </c>
      <c r="BD96" t="n">
        <v>44.513974069323</v>
      </c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93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274</v>
      </c>
      <c r="F97" t="n">
        <v>-1</v>
      </c>
      <c r="G97" t="s">
        <v>74</v>
      </c>
      <c r="H97" t="s">
        <v>75</v>
      </c>
      <c r="I97" t="s"/>
      <c r="J97" t="s">
        <v>76</v>
      </c>
      <c r="K97" t="n">
        <v>114</v>
      </c>
      <c r="L97" t="s">
        <v>77</v>
      </c>
      <c r="M97" t="s"/>
      <c r="N97" t="s">
        <v>275</v>
      </c>
      <c r="O97" t="s">
        <v>79</v>
      </c>
      <c r="P97" t="s">
        <v>274</v>
      </c>
      <c r="Q97" t="s"/>
      <c r="R97" t="s">
        <v>80</v>
      </c>
      <c r="S97" t="s">
        <v>95</v>
      </c>
      <c r="T97" t="s">
        <v>82</v>
      </c>
      <c r="U97" t="s"/>
      <c r="V97" t="s">
        <v>83</v>
      </c>
      <c r="W97" t="s">
        <v>84</v>
      </c>
      <c r="X97" t="s"/>
      <c r="Y97" t="s">
        <v>85</v>
      </c>
      <c r="Z97">
        <f>HYPERLINK("https://hotelmonitor-cachepage.eclerx.com/savepage/tk_15427244538445666_sr_2029.html","info")</f>
        <v/>
      </c>
      <c r="AA97" t="n">
        <v>-5951942</v>
      </c>
      <c r="AB97" t="s"/>
      <c r="AC97" t="s"/>
      <c r="AD97" t="s">
        <v>86</v>
      </c>
      <c r="AE97" t="s"/>
      <c r="AF97" t="s"/>
      <c r="AG97" t="s"/>
      <c r="AH97" t="s"/>
      <c r="AI97" t="s"/>
      <c r="AJ97" t="s"/>
      <c r="AK97" t="s">
        <v>87</v>
      </c>
      <c r="AL97" t="s">
        <v>88</v>
      </c>
      <c r="AM97" t="s"/>
      <c r="AN97" t="s">
        <v>87</v>
      </c>
      <c r="AO97" t="s"/>
      <c r="AP97" t="n">
        <v>59</v>
      </c>
      <c r="AQ97" t="s">
        <v>89</v>
      </c>
      <c r="AR97" t="s">
        <v>90</v>
      </c>
      <c r="AS97" t="s"/>
      <c r="AT97" t="s">
        <v>91</v>
      </c>
      <c r="AU97" t="s"/>
      <c r="AV97" t="s"/>
      <c r="AW97" t="s"/>
      <c r="AX97" t="s"/>
      <c r="AY97" t="n">
        <v>5951942</v>
      </c>
      <c r="AZ97" t="s">
        <v>276</v>
      </c>
      <c r="BA97" t="s"/>
      <c r="BB97" t="n">
        <v>59590</v>
      </c>
      <c r="BC97" t="n">
        <v>11.373344063759</v>
      </c>
      <c r="BD97" t="n">
        <v>44.513974069323</v>
      </c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93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274</v>
      </c>
      <c r="F98" t="n">
        <v>-1</v>
      </c>
      <c r="G98" t="s">
        <v>74</v>
      </c>
      <c r="H98" t="s">
        <v>75</v>
      </c>
      <c r="I98" t="s"/>
      <c r="J98" t="s">
        <v>76</v>
      </c>
      <c r="K98" t="n">
        <v>114</v>
      </c>
      <c r="L98" t="s">
        <v>77</v>
      </c>
      <c r="M98" t="s"/>
      <c r="N98" t="s">
        <v>277</v>
      </c>
      <c r="O98" t="s">
        <v>79</v>
      </c>
      <c r="P98" t="s">
        <v>274</v>
      </c>
      <c r="Q98" t="s"/>
      <c r="R98" t="s">
        <v>80</v>
      </c>
      <c r="S98" t="s">
        <v>95</v>
      </c>
      <c r="T98" t="s">
        <v>82</v>
      </c>
      <c r="U98" t="s"/>
      <c r="V98" t="s">
        <v>83</v>
      </c>
      <c r="W98" t="s">
        <v>84</v>
      </c>
      <c r="X98" t="s"/>
      <c r="Y98" t="s">
        <v>85</v>
      </c>
      <c r="Z98">
        <f>HYPERLINK("https://hotelmonitor-cachepage.eclerx.com/savepage/tk_15427244538445666_sr_2029.html","info")</f>
        <v/>
      </c>
      <c r="AA98" t="n">
        <v>-5951942</v>
      </c>
      <c r="AB98" t="s"/>
      <c r="AC98" t="s"/>
      <c r="AD98" t="s">
        <v>86</v>
      </c>
      <c r="AE98" t="s"/>
      <c r="AF98" t="s"/>
      <c r="AG98" t="s"/>
      <c r="AH98" t="s"/>
      <c r="AI98" t="s"/>
      <c r="AJ98" t="s"/>
      <c r="AK98" t="s">
        <v>87</v>
      </c>
      <c r="AL98" t="s">
        <v>88</v>
      </c>
      <c r="AM98" t="s"/>
      <c r="AN98" t="s">
        <v>87</v>
      </c>
      <c r="AO98" t="s"/>
      <c r="AP98" t="n">
        <v>59</v>
      </c>
      <c r="AQ98" t="s">
        <v>89</v>
      </c>
      <c r="AR98" t="s">
        <v>90</v>
      </c>
      <c r="AS98" t="s"/>
      <c r="AT98" t="s">
        <v>91</v>
      </c>
      <c r="AU98" t="s"/>
      <c r="AV98" t="s"/>
      <c r="AW98" t="s"/>
      <c r="AX98" t="s"/>
      <c r="AY98" t="n">
        <v>5951942</v>
      </c>
      <c r="AZ98" t="s">
        <v>276</v>
      </c>
      <c r="BA98" t="s"/>
      <c r="BB98" t="n">
        <v>59590</v>
      </c>
      <c r="BC98" t="n">
        <v>11.373344063759</v>
      </c>
      <c r="BD98" t="n">
        <v>44.513974069323</v>
      </c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93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274</v>
      </c>
      <c r="F99" t="n">
        <v>-1</v>
      </c>
      <c r="G99" t="s">
        <v>74</v>
      </c>
      <c r="H99" t="s">
        <v>75</v>
      </c>
      <c r="I99" t="s"/>
      <c r="J99" t="s">
        <v>76</v>
      </c>
      <c r="K99" t="n">
        <v>123</v>
      </c>
      <c r="L99" t="s">
        <v>77</v>
      </c>
      <c r="M99" t="s"/>
      <c r="N99" t="s">
        <v>278</v>
      </c>
      <c r="O99" t="s">
        <v>79</v>
      </c>
      <c r="P99" t="s">
        <v>274</v>
      </c>
      <c r="Q99" t="s"/>
      <c r="R99" t="s">
        <v>80</v>
      </c>
      <c r="S99" t="s">
        <v>132</v>
      </c>
      <c r="T99" t="s">
        <v>82</v>
      </c>
      <c r="U99" t="s"/>
      <c r="V99" t="s">
        <v>83</v>
      </c>
      <c r="W99" t="s">
        <v>140</v>
      </c>
      <c r="X99" t="s"/>
      <c r="Y99" t="s">
        <v>85</v>
      </c>
      <c r="Z99">
        <f>HYPERLINK("https://hotelmonitor-cachepage.eclerx.com/savepage/tk_15427244538445666_sr_2029.html","info")</f>
        <v/>
      </c>
      <c r="AA99" t="n">
        <v>-5951942</v>
      </c>
      <c r="AB99" t="s"/>
      <c r="AC99" t="s"/>
      <c r="AD99" t="s">
        <v>86</v>
      </c>
      <c r="AE99" t="s"/>
      <c r="AF99" t="s"/>
      <c r="AG99" t="s"/>
      <c r="AH99" t="s"/>
      <c r="AI99" t="s"/>
      <c r="AJ99" t="s"/>
      <c r="AK99" t="s">
        <v>87</v>
      </c>
      <c r="AL99" t="s">
        <v>88</v>
      </c>
      <c r="AM99" t="s"/>
      <c r="AN99" t="s">
        <v>87</v>
      </c>
      <c r="AO99" t="s"/>
      <c r="AP99" t="n">
        <v>59</v>
      </c>
      <c r="AQ99" t="s">
        <v>89</v>
      </c>
      <c r="AR99" t="s">
        <v>90</v>
      </c>
      <c r="AS99" t="s"/>
      <c r="AT99" t="s">
        <v>91</v>
      </c>
      <c r="AU99" t="s"/>
      <c r="AV99" t="s"/>
      <c r="AW99" t="s"/>
      <c r="AX99" t="s"/>
      <c r="AY99" t="n">
        <v>5951942</v>
      </c>
      <c r="AZ99" t="s">
        <v>276</v>
      </c>
      <c r="BA99" t="s"/>
      <c r="BB99" t="n">
        <v>59590</v>
      </c>
      <c r="BC99" t="n">
        <v>11.373344063759</v>
      </c>
      <c r="BD99" t="n">
        <v>44.513974069323</v>
      </c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93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274</v>
      </c>
      <c r="F100" t="n">
        <v>-1</v>
      </c>
      <c r="G100" t="s">
        <v>74</v>
      </c>
      <c r="H100" t="s">
        <v>75</v>
      </c>
      <c r="I100" t="s"/>
      <c r="J100" t="s">
        <v>76</v>
      </c>
      <c r="K100" t="n">
        <v>131</v>
      </c>
      <c r="L100" t="s">
        <v>77</v>
      </c>
      <c r="M100" t="s"/>
      <c r="N100" t="s">
        <v>278</v>
      </c>
      <c r="O100" t="s">
        <v>79</v>
      </c>
      <c r="P100" t="s">
        <v>274</v>
      </c>
      <c r="Q100" t="s"/>
      <c r="R100" t="s">
        <v>80</v>
      </c>
      <c r="S100" t="s">
        <v>134</v>
      </c>
      <c r="T100" t="s">
        <v>82</v>
      </c>
      <c r="U100" t="s"/>
      <c r="V100" t="s">
        <v>83</v>
      </c>
      <c r="W100" t="s">
        <v>84</v>
      </c>
      <c r="X100" t="s"/>
      <c r="Y100" t="s">
        <v>85</v>
      </c>
      <c r="Z100">
        <f>HYPERLINK("https://hotelmonitor-cachepage.eclerx.com/savepage/tk_15427244538445666_sr_2029.html","info")</f>
        <v/>
      </c>
      <c r="AA100" t="n">
        <v>-5951942</v>
      </c>
      <c r="AB100" t="s"/>
      <c r="AC100" t="s"/>
      <c r="AD100" t="s">
        <v>86</v>
      </c>
      <c r="AE100" t="s"/>
      <c r="AF100" t="s"/>
      <c r="AG100" t="s"/>
      <c r="AH100" t="s"/>
      <c r="AI100" t="s"/>
      <c r="AJ100" t="s"/>
      <c r="AK100" t="s">
        <v>87</v>
      </c>
      <c r="AL100" t="s">
        <v>88</v>
      </c>
      <c r="AM100" t="s"/>
      <c r="AN100" t="s">
        <v>87</v>
      </c>
      <c r="AO100" t="s"/>
      <c r="AP100" t="n">
        <v>59</v>
      </c>
      <c r="AQ100" t="s">
        <v>89</v>
      </c>
      <c r="AR100" t="s">
        <v>90</v>
      </c>
      <c r="AS100" t="s"/>
      <c r="AT100" t="s">
        <v>91</v>
      </c>
      <c r="AU100" t="s"/>
      <c r="AV100" t="s"/>
      <c r="AW100" t="s"/>
      <c r="AX100" t="s"/>
      <c r="AY100" t="n">
        <v>5951942</v>
      </c>
      <c r="AZ100" t="s">
        <v>276</v>
      </c>
      <c r="BA100" t="s"/>
      <c r="BB100" t="n">
        <v>59590</v>
      </c>
      <c r="BC100" t="n">
        <v>11.373344063759</v>
      </c>
      <c r="BD100" t="n">
        <v>44.513974069323</v>
      </c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93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279</v>
      </c>
      <c r="F101" t="n">
        <v>-1</v>
      </c>
      <c r="G101" t="s">
        <v>74</v>
      </c>
      <c r="H101" t="s">
        <v>75</v>
      </c>
      <c r="I101" t="s"/>
      <c r="J101" t="s">
        <v>76</v>
      </c>
      <c r="K101" t="n">
        <v>102</v>
      </c>
      <c r="L101" t="s">
        <v>77</v>
      </c>
      <c r="M101" t="s"/>
      <c r="N101" t="s">
        <v>138</v>
      </c>
      <c r="O101" t="s">
        <v>79</v>
      </c>
      <c r="P101" t="s">
        <v>279</v>
      </c>
      <c r="Q101" t="s"/>
      <c r="R101" t="s">
        <v>80</v>
      </c>
      <c r="S101" t="s">
        <v>280</v>
      </c>
      <c r="T101" t="s">
        <v>82</v>
      </c>
      <c r="U101" t="s"/>
      <c r="V101" t="s">
        <v>83</v>
      </c>
      <c r="W101" t="s">
        <v>84</v>
      </c>
      <c r="X101" t="s"/>
      <c r="Y101" t="s">
        <v>85</v>
      </c>
      <c r="Z101">
        <f>HYPERLINK("https://hotelmonitor-cachepage.eclerx.com/savepage/tk_1542724583192978_sr_2029.html","info")</f>
        <v/>
      </c>
      <c r="AA101" t="n">
        <v>-2443838</v>
      </c>
      <c r="AB101" t="s"/>
      <c r="AC101" t="s"/>
      <c r="AD101" t="s">
        <v>86</v>
      </c>
      <c r="AE101" t="s"/>
      <c r="AF101" t="s"/>
      <c r="AG101" t="s"/>
      <c r="AH101" t="s"/>
      <c r="AI101" t="s"/>
      <c r="AJ101" t="s"/>
      <c r="AK101" t="s">
        <v>87</v>
      </c>
      <c r="AL101" t="s">
        <v>88</v>
      </c>
      <c r="AM101" t="s"/>
      <c r="AN101" t="s">
        <v>87</v>
      </c>
      <c r="AO101" t="s"/>
      <c r="AP101" t="n">
        <v>111</v>
      </c>
      <c r="AQ101" t="s">
        <v>89</v>
      </c>
      <c r="AR101" t="s">
        <v>96</v>
      </c>
      <c r="AS101" t="s"/>
      <c r="AT101" t="s">
        <v>91</v>
      </c>
      <c r="AU101" t="s"/>
      <c r="AV101" t="s"/>
      <c r="AW101" t="s"/>
      <c r="AX101" t="s"/>
      <c r="AY101" t="n">
        <v>2443838</v>
      </c>
      <c r="AZ101" t="s">
        <v>281</v>
      </c>
      <c r="BA101" t="s"/>
      <c r="BB101" t="n">
        <v>110662</v>
      </c>
      <c r="BC101" t="n">
        <v>13.505957722664</v>
      </c>
      <c r="BD101" t="n">
        <v>43.615059768262</v>
      </c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104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279</v>
      </c>
      <c r="F102" t="n">
        <v>-1</v>
      </c>
      <c r="G102" t="s">
        <v>74</v>
      </c>
      <c r="H102" t="s">
        <v>75</v>
      </c>
      <c r="I102" t="s"/>
      <c r="J102" t="s">
        <v>76</v>
      </c>
      <c r="K102" t="n">
        <v>108</v>
      </c>
      <c r="L102" t="s">
        <v>77</v>
      </c>
      <c r="M102" t="s"/>
      <c r="N102" t="s">
        <v>282</v>
      </c>
      <c r="O102" t="s">
        <v>79</v>
      </c>
      <c r="P102" t="s">
        <v>279</v>
      </c>
      <c r="Q102" t="s"/>
      <c r="R102" t="s">
        <v>80</v>
      </c>
      <c r="S102" t="s">
        <v>234</v>
      </c>
      <c r="T102" t="s">
        <v>82</v>
      </c>
      <c r="U102" t="s"/>
      <c r="V102" t="s">
        <v>83</v>
      </c>
      <c r="W102" t="s">
        <v>84</v>
      </c>
      <c r="X102" t="s"/>
      <c r="Y102" t="s">
        <v>85</v>
      </c>
      <c r="Z102">
        <f>HYPERLINK("https://hotelmonitor-cachepage.eclerx.com/savepage/tk_1542724583192978_sr_2029.html","info")</f>
        <v/>
      </c>
      <c r="AA102" t="n">
        <v>-2443838</v>
      </c>
      <c r="AB102" t="s"/>
      <c r="AC102" t="s"/>
      <c r="AD102" t="s">
        <v>86</v>
      </c>
      <c r="AE102" t="s"/>
      <c r="AF102" t="s"/>
      <c r="AG102" t="s"/>
      <c r="AH102" t="s"/>
      <c r="AI102" t="s"/>
      <c r="AJ102" t="s"/>
      <c r="AK102" t="s">
        <v>87</v>
      </c>
      <c r="AL102" t="s">
        <v>88</v>
      </c>
      <c r="AM102" t="s"/>
      <c r="AN102" t="s">
        <v>87</v>
      </c>
      <c r="AO102" t="s"/>
      <c r="AP102" t="n">
        <v>111</v>
      </c>
      <c r="AQ102" t="s">
        <v>89</v>
      </c>
      <c r="AR102" t="s">
        <v>96</v>
      </c>
      <c r="AS102" t="s"/>
      <c r="AT102" t="s">
        <v>91</v>
      </c>
      <c r="AU102" t="s"/>
      <c r="AV102" t="s"/>
      <c r="AW102" t="s"/>
      <c r="AX102" t="s"/>
      <c r="AY102" t="n">
        <v>2443838</v>
      </c>
      <c r="AZ102" t="s">
        <v>281</v>
      </c>
      <c r="BA102" t="s"/>
      <c r="BB102" t="n">
        <v>110662</v>
      </c>
      <c r="BC102" t="n">
        <v>13.505957722664</v>
      </c>
      <c r="BD102" t="n">
        <v>43.615059768262</v>
      </c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104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279</v>
      </c>
      <c r="F103" t="n">
        <v>-1</v>
      </c>
      <c r="G103" t="s">
        <v>74</v>
      </c>
      <c r="H103" t="s">
        <v>75</v>
      </c>
      <c r="I103" t="s"/>
      <c r="J103" t="s">
        <v>76</v>
      </c>
      <c r="K103" t="n">
        <v>186</v>
      </c>
      <c r="L103" t="s">
        <v>77</v>
      </c>
      <c r="M103" t="s"/>
      <c r="N103" t="s">
        <v>283</v>
      </c>
      <c r="O103" t="s">
        <v>79</v>
      </c>
      <c r="P103" t="s">
        <v>279</v>
      </c>
      <c r="Q103" t="s"/>
      <c r="R103" t="s">
        <v>80</v>
      </c>
      <c r="S103" t="s">
        <v>284</v>
      </c>
      <c r="T103" t="s">
        <v>82</v>
      </c>
      <c r="U103" t="s"/>
      <c r="V103" t="s">
        <v>83</v>
      </c>
      <c r="W103" t="s">
        <v>84</v>
      </c>
      <c r="X103" t="s"/>
      <c r="Y103" t="s">
        <v>85</v>
      </c>
      <c r="Z103">
        <f>HYPERLINK("https://hotelmonitor-cachepage.eclerx.com/savepage/tk_1542724583192978_sr_2029.html","info")</f>
        <v/>
      </c>
      <c r="AA103" t="n">
        <v>-2443838</v>
      </c>
      <c r="AB103" t="s"/>
      <c r="AC103" t="s"/>
      <c r="AD103" t="s">
        <v>86</v>
      </c>
      <c r="AE103" t="s"/>
      <c r="AF103" t="s"/>
      <c r="AG103" t="s"/>
      <c r="AH103" t="s"/>
      <c r="AI103" t="s"/>
      <c r="AJ103" t="s"/>
      <c r="AK103" t="s">
        <v>87</v>
      </c>
      <c r="AL103" t="s">
        <v>88</v>
      </c>
      <c r="AM103" t="s"/>
      <c r="AN103" t="s">
        <v>87</v>
      </c>
      <c r="AO103" t="s"/>
      <c r="AP103" t="n">
        <v>111</v>
      </c>
      <c r="AQ103" t="s">
        <v>89</v>
      </c>
      <c r="AR103" t="s">
        <v>96</v>
      </c>
      <c r="AS103" t="s"/>
      <c r="AT103" t="s">
        <v>91</v>
      </c>
      <c r="AU103" t="s"/>
      <c r="AV103" t="s"/>
      <c r="AW103" t="s"/>
      <c r="AX103" t="s"/>
      <c r="AY103" t="n">
        <v>2443838</v>
      </c>
      <c r="AZ103" t="s">
        <v>281</v>
      </c>
      <c r="BA103" t="s"/>
      <c r="BB103" t="n">
        <v>110662</v>
      </c>
      <c r="BC103" t="n">
        <v>13.505957722664</v>
      </c>
      <c r="BD103" t="n">
        <v>43.615059768262</v>
      </c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104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285</v>
      </c>
      <c r="F104" t="n">
        <v>-1</v>
      </c>
      <c r="G104" t="s">
        <v>74</v>
      </c>
      <c r="H104" t="s">
        <v>75</v>
      </c>
      <c r="I104" t="s"/>
      <c r="J104" t="s">
        <v>76</v>
      </c>
      <c r="K104" t="n">
        <v>70</v>
      </c>
      <c r="L104" t="s">
        <v>77</v>
      </c>
      <c r="M104" t="s"/>
      <c r="N104" t="s">
        <v>272</v>
      </c>
      <c r="O104" t="s">
        <v>79</v>
      </c>
      <c r="P104" t="s">
        <v>285</v>
      </c>
      <c r="Q104" t="s"/>
      <c r="R104" t="s">
        <v>80</v>
      </c>
      <c r="S104" t="s">
        <v>227</v>
      </c>
      <c r="T104" t="s">
        <v>82</v>
      </c>
      <c r="U104" t="s"/>
      <c r="V104" t="s">
        <v>83</v>
      </c>
      <c r="W104" t="s">
        <v>84</v>
      </c>
      <c r="X104" t="s"/>
      <c r="Y104" t="s">
        <v>85</v>
      </c>
      <c r="Z104">
        <f>HYPERLINK("https://hotelmonitor-cachepage.eclerx.com/savepage/tk_15427243076432374_sr_2029.html","info")</f>
        <v/>
      </c>
      <c r="AA104" t="n">
        <v>-2443437</v>
      </c>
      <c r="AB104" t="s"/>
      <c r="AC104" t="s"/>
      <c r="AD104" t="s">
        <v>86</v>
      </c>
      <c r="AE104" t="s"/>
      <c r="AF104" t="s"/>
      <c r="AG104" t="s"/>
      <c r="AH104" t="s"/>
      <c r="AI104" t="s"/>
      <c r="AJ104" t="s"/>
      <c r="AK104" t="s">
        <v>87</v>
      </c>
      <c r="AL104" t="s">
        <v>88</v>
      </c>
      <c r="AM104" t="s"/>
      <c r="AN104" t="s">
        <v>87</v>
      </c>
      <c r="AO104" t="s"/>
      <c r="AP104" t="n">
        <v>1</v>
      </c>
      <c r="AQ104" t="s">
        <v>89</v>
      </c>
      <c r="AR104" t="s">
        <v>96</v>
      </c>
      <c r="AS104" t="s"/>
      <c r="AT104" t="s">
        <v>91</v>
      </c>
      <c r="AU104" t="s"/>
      <c r="AV104" t="s"/>
      <c r="AW104" t="s"/>
      <c r="AX104" t="s"/>
      <c r="AY104" t="n">
        <v>2443437</v>
      </c>
      <c r="AZ104" t="s">
        <v>286</v>
      </c>
      <c r="BA104" t="s"/>
      <c r="BB104" t="n">
        <v>101716</v>
      </c>
      <c r="BC104" t="n">
        <v>12.20380961895</v>
      </c>
      <c r="BD104" t="n">
        <v>44.417352282472</v>
      </c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93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285</v>
      </c>
      <c r="F105" t="n">
        <v>-1</v>
      </c>
      <c r="G105" t="s">
        <v>74</v>
      </c>
      <c r="H105" t="s">
        <v>75</v>
      </c>
      <c r="I105" t="s"/>
      <c r="J105" t="s">
        <v>76</v>
      </c>
      <c r="K105" t="n">
        <v>74</v>
      </c>
      <c r="L105" t="s">
        <v>77</v>
      </c>
      <c r="M105" t="s"/>
      <c r="N105" t="s">
        <v>97</v>
      </c>
      <c r="O105" t="s">
        <v>79</v>
      </c>
      <c r="P105" t="s">
        <v>285</v>
      </c>
      <c r="Q105" t="s"/>
      <c r="R105" t="s">
        <v>80</v>
      </c>
      <c r="S105" t="s">
        <v>287</v>
      </c>
      <c r="T105" t="s">
        <v>82</v>
      </c>
      <c r="U105" t="s"/>
      <c r="V105" t="s">
        <v>83</v>
      </c>
      <c r="W105" t="s">
        <v>84</v>
      </c>
      <c r="X105" t="s"/>
      <c r="Y105" t="s">
        <v>85</v>
      </c>
      <c r="Z105">
        <f>HYPERLINK("https://hotelmonitor-cachepage.eclerx.com/savepage/tk_15427243076432374_sr_2029.html","info")</f>
        <v/>
      </c>
      <c r="AA105" t="n">
        <v>-2443437</v>
      </c>
      <c r="AB105" t="s"/>
      <c r="AC105" t="s"/>
      <c r="AD105" t="s">
        <v>86</v>
      </c>
      <c r="AE105" t="s"/>
      <c r="AF105" t="s"/>
      <c r="AG105" t="s"/>
      <c r="AH105" t="s"/>
      <c r="AI105" t="s"/>
      <c r="AJ105" t="s"/>
      <c r="AK105" t="s">
        <v>87</v>
      </c>
      <c r="AL105" t="s">
        <v>88</v>
      </c>
      <c r="AM105" t="s"/>
      <c r="AN105" t="s">
        <v>87</v>
      </c>
      <c r="AO105" t="s"/>
      <c r="AP105" t="n">
        <v>1</v>
      </c>
      <c r="AQ105" t="s">
        <v>89</v>
      </c>
      <c r="AR105" t="s">
        <v>99</v>
      </c>
      <c r="AS105" t="s"/>
      <c r="AT105" t="s">
        <v>91</v>
      </c>
      <c r="AU105" t="s"/>
      <c r="AV105" t="s"/>
      <c r="AW105" t="s"/>
      <c r="AX105" t="s"/>
      <c r="AY105" t="n">
        <v>2443437</v>
      </c>
      <c r="AZ105" t="s">
        <v>286</v>
      </c>
      <c r="BA105" t="s"/>
      <c r="BB105" t="n">
        <v>101716</v>
      </c>
      <c r="BC105" t="n">
        <v>12.20380961895</v>
      </c>
      <c r="BD105" t="n">
        <v>44.417352282472</v>
      </c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93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285</v>
      </c>
      <c r="F106" t="n">
        <v>-1</v>
      </c>
      <c r="G106" t="s">
        <v>74</v>
      </c>
      <c r="H106" t="s">
        <v>75</v>
      </c>
      <c r="I106" t="s"/>
      <c r="J106" t="s">
        <v>76</v>
      </c>
      <c r="K106" t="n">
        <v>137</v>
      </c>
      <c r="L106" t="s">
        <v>77</v>
      </c>
      <c r="M106" t="s"/>
      <c r="N106" t="s">
        <v>193</v>
      </c>
      <c r="O106" t="s">
        <v>79</v>
      </c>
      <c r="P106" t="s">
        <v>285</v>
      </c>
      <c r="Q106" t="s"/>
      <c r="R106" t="s">
        <v>80</v>
      </c>
      <c r="S106" t="s">
        <v>288</v>
      </c>
      <c r="T106" t="s">
        <v>82</v>
      </c>
      <c r="U106" t="s"/>
      <c r="V106" t="s">
        <v>83</v>
      </c>
      <c r="W106" t="s">
        <v>84</v>
      </c>
      <c r="X106" t="s"/>
      <c r="Y106" t="s">
        <v>85</v>
      </c>
      <c r="Z106">
        <f>HYPERLINK("https://hotelmonitor-cachepage.eclerx.com/savepage/tk_15427243076432374_sr_2029.html","info")</f>
        <v/>
      </c>
      <c r="AA106" t="n">
        <v>-2443437</v>
      </c>
      <c r="AB106" t="s"/>
      <c r="AC106" t="s"/>
      <c r="AD106" t="s">
        <v>86</v>
      </c>
      <c r="AE106" t="s"/>
      <c r="AF106" t="s"/>
      <c r="AG106" t="s"/>
      <c r="AH106" t="s"/>
      <c r="AI106" t="s"/>
      <c r="AJ106" t="s"/>
      <c r="AK106" t="s">
        <v>87</v>
      </c>
      <c r="AL106" t="s">
        <v>88</v>
      </c>
      <c r="AM106" t="s"/>
      <c r="AN106" t="s">
        <v>87</v>
      </c>
      <c r="AO106" t="s"/>
      <c r="AP106" t="n">
        <v>1</v>
      </c>
      <c r="AQ106" t="s">
        <v>89</v>
      </c>
      <c r="AR106" t="s">
        <v>96</v>
      </c>
      <c r="AS106" t="s"/>
      <c r="AT106" t="s">
        <v>91</v>
      </c>
      <c r="AU106" t="s"/>
      <c r="AV106" t="s"/>
      <c r="AW106" t="s"/>
      <c r="AX106" t="s"/>
      <c r="AY106" t="n">
        <v>2443437</v>
      </c>
      <c r="AZ106" t="s">
        <v>286</v>
      </c>
      <c r="BA106" t="s"/>
      <c r="BB106" t="n">
        <v>101716</v>
      </c>
      <c r="BC106" t="n">
        <v>12.20380961895</v>
      </c>
      <c r="BD106" t="n">
        <v>44.417352282472</v>
      </c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93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289</v>
      </c>
      <c r="F107" t="n">
        <v>-1</v>
      </c>
      <c r="G107" t="s">
        <v>74</v>
      </c>
      <c r="H107" t="s">
        <v>75</v>
      </c>
      <c r="I107" t="s"/>
      <c r="J107" t="s">
        <v>76</v>
      </c>
      <c r="K107" t="n">
        <v>110</v>
      </c>
      <c r="L107" t="s">
        <v>77</v>
      </c>
      <c r="M107" t="s"/>
      <c r="N107" t="s">
        <v>131</v>
      </c>
      <c r="O107" t="s">
        <v>79</v>
      </c>
      <c r="P107" t="s">
        <v>289</v>
      </c>
      <c r="Q107" t="s"/>
      <c r="R107" t="s">
        <v>80</v>
      </c>
      <c r="S107" t="s">
        <v>290</v>
      </c>
      <c r="T107" t="s">
        <v>82</v>
      </c>
      <c r="U107" t="s"/>
      <c r="V107" t="s">
        <v>83</v>
      </c>
      <c r="W107" t="s">
        <v>140</v>
      </c>
      <c r="X107" t="s"/>
      <c r="Y107" t="s">
        <v>85</v>
      </c>
      <c r="Z107">
        <f>HYPERLINK("https://hotelmonitor-cachepage.eclerx.com/savepage/tk_15427243180811892_sr_2029.html","info")</f>
        <v/>
      </c>
      <c r="AA107" t="n">
        <v>-3471939</v>
      </c>
      <c r="AB107" t="s"/>
      <c r="AC107" t="s"/>
      <c r="AD107" t="s">
        <v>86</v>
      </c>
      <c r="AE107" t="s"/>
      <c r="AF107" t="s"/>
      <c r="AG107" t="s"/>
      <c r="AH107" t="s"/>
      <c r="AI107" t="s"/>
      <c r="AJ107" t="s"/>
      <c r="AK107" t="s">
        <v>87</v>
      </c>
      <c r="AL107" t="s">
        <v>88</v>
      </c>
      <c r="AM107" t="s"/>
      <c r="AN107" t="s">
        <v>87</v>
      </c>
      <c r="AO107" t="s"/>
      <c r="AP107" t="n">
        <v>5</v>
      </c>
      <c r="AQ107" t="s">
        <v>89</v>
      </c>
      <c r="AR107" t="s">
        <v>99</v>
      </c>
      <c r="AS107" t="s"/>
      <c r="AT107" t="s">
        <v>91</v>
      </c>
      <c r="AU107" t="s"/>
      <c r="AV107" t="s"/>
      <c r="AW107" t="s"/>
      <c r="AX107" t="s"/>
      <c r="AY107" t="n">
        <v>3471939</v>
      </c>
      <c r="AZ107" t="s">
        <v>291</v>
      </c>
      <c r="BA107" t="s"/>
      <c r="BB107" t="n">
        <v>80619</v>
      </c>
      <c r="BC107" t="n">
        <v>11.339516043663</v>
      </c>
      <c r="BD107" t="n">
        <v>44.504869247899</v>
      </c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93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289</v>
      </c>
      <c r="F108" t="n">
        <v>-1</v>
      </c>
      <c r="G108" t="s">
        <v>74</v>
      </c>
      <c r="H108" t="s">
        <v>75</v>
      </c>
      <c r="I108" t="s"/>
      <c r="J108" t="s">
        <v>76</v>
      </c>
      <c r="K108" t="n">
        <v>110</v>
      </c>
      <c r="L108" t="s">
        <v>77</v>
      </c>
      <c r="M108" t="s"/>
      <c r="N108" t="s">
        <v>292</v>
      </c>
      <c r="O108" t="s">
        <v>79</v>
      </c>
      <c r="P108" t="s">
        <v>289</v>
      </c>
      <c r="Q108" t="s"/>
      <c r="R108" t="s">
        <v>80</v>
      </c>
      <c r="S108" t="s">
        <v>290</v>
      </c>
      <c r="T108" t="s">
        <v>82</v>
      </c>
      <c r="U108" t="s"/>
      <c r="V108" t="s">
        <v>83</v>
      </c>
      <c r="W108" t="s">
        <v>140</v>
      </c>
      <c r="X108" t="s"/>
      <c r="Y108" t="s">
        <v>85</v>
      </c>
      <c r="Z108">
        <f>HYPERLINK("https://hotelmonitor-cachepage.eclerx.com/savepage/tk_15427243180811892_sr_2029.html","info")</f>
        <v/>
      </c>
      <c r="AA108" t="n">
        <v>-3471939</v>
      </c>
      <c r="AB108" t="s"/>
      <c r="AC108" t="s"/>
      <c r="AD108" t="s">
        <v>86</v>
      </c>
      <c r="AE108" t="s"/>
      <c r="AF108" t="s"/>
      <c r="AG108" t="s"/>
      <c r="AH108" t="s"/>
      <c r="AI108" t="s"/>
      <c r="AJ108" t="s"/>
      <c r="AK108" t="s">
        <v>87</v>
      </c>
      <c r="AL108" t="s">
        <v>88</v>
      </c>
      <c r="AM108" t="s"/>
      <c r="AN108" t="s">
        <v>87</v>
      </c>
      <c r="AO108" t="s"/>
      <c r="AP108" t="n">
        <v>5</v>
      </c>
      <c r="AQ108" t="s">
        <v>89</v>
      </c>
      <c r="AR108" t="s">
        <v>96</v>
      </c>
      <c r="AS108" t="s"/>
      <c r="AT108" t="s">
        <v>91</v>
      </c>
      <c r="AU108" t="s"/>
      <c r="AV108" t="s"/>
      <c r="AW108" t="s"/>
      <c r="AX108" t="s"/>
      <c r="AY108" t="n">
        <v>3471939</v>
      </c>
      <c r="AZ108" t="s">
        <v>291</v>
      </c>
      <c r="BA108" t="s"/>
      <c r="BB108" t="n">
        <v>80619</v>
      </c>
      <c r="BC108" t="n">
        <v>11.339516043663</v>
      </c>
      <c r="BD108" t="n">
        <v>44.504869247899</v>
      </c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93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289</v>
      </c>
      <c r="F109" t="n">
        <v>-1</v>
      </c>
      <c r="G109" t="s">
        <v>74</v>
      </c>
      <c r="H109" t="s">
        <v>75</v>
      </c>
      <c r="I109" t="s"/>
      <c r="J109" t="s">
        <v>76</v>
      </c>
      <c r="K109" t="n">
        <v>129</v>
      </c>
      <c r="L109" t="s">
        <v>77</v>
      </c>
      <c r="M109" t="s"/>
      <c r="N109" t="s">
        <v>292</v>
      </c>
      <c r="O109" t="s">
        <v>79</v>
      </c>
      <c r="P109" t="s">
        <v>289</v>
      </c>
      <c r="Q109" t="s"/>
      <c r="R109" t="s">
        <v>80</v>
      </c>
      <c r="S109" t="s">
        <v>293</v>
      </c>
      <c r="T109" t="s">
        <v>82</v>
      </c>
      <c r="U109" t="s"/>
      <c r="V109" t="s">
        <v>83</v>
      </c>
      <c r="W109" t="s">
        <v>84</v>
      </c>
      <c r="X109" t="s"/>
      <c r="Y109" t="s">
        <v>85</v>
      </c>
      <c r="Z109">
        <f>HYPERLINK("https://hotelmonitor-cachepage.eclerx.com/savepage/tk_15427243180811892_sr_2029.html","info")</f>
        <v/>
      </c>
      <c r="AA109" t="n">
        <v>-3471939</v>
      </c>
      <c r="AB109" t="s"/>
      <c r="AC109" t="s"/>
      <c r="AD109" t="s">
        <v>86</v>
      </c>
      <c r="AE109" t="s"/>
      <c r="AF109" t="s"/>
      <c r="AG109" t="s"/>
      <c r="AH109" t="s"/>
      <c r="AI109" t="s"/>
      <c r="AJ109" t="s"/>
      <c r="AK109" t="s">
        <v>87</v>
      </c>
      <c r="AL109" t="s">
        <v>88</v>
      </c>
      <c r="AM109" t="s"/>
      <c r="AN109" t="s">
        <v>87</v>
      </c>
      <c r="AO109" t="s"/>
      <c r="AP109" t="n">
        <v>5</v>
      </c>
      <c r="AQ109" t="s">
        <v>89</v>
      </c>
      <c r="AR109" t="s">
        <v>96</v>
      </c>
      <c r="AS109" t="s"/>
      <c r="AT109" t="s">
        <v>91</v>
      </c>
      <c r="AU109" t="s"/>
      <c r="AV109" t="s"/>
      <c r="AW109" t="s"/>
      <c r="AX109" t="s"/>
      <c r="AY109" t="n">
        <v>3471939</v>
      </c>
      <c r="AZ109" t="s">
        <v>291</v>
      </c>
      <c r="BA109" t="s"/>
      <c r="BB109" t="n">
        <v>80619</v>
      </c>
      <c r="BC109" t="n">
        <v>11.339516043663</v>
      </c>
      <c r="BD109" t="n">
        <v>44.504869247899</v>
      </c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93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289</v>
      </c>
      <c r="F110" t="n">
        <v>-1</v>
      </c>
      <c r="G110" t="s">
        <v>74</v>
      </c>
      <c r="H110" t="s">
        <v>75</v>
      </c>
      <c r="I110" t="s"/>
      <c r="J110" t="s">
        <v>76</v>
      </c>
      <c r="K110" t="n">
        <v>131</v>
      </c>
      <c r="L110" t="s">
        <v>77</v>
      </c>
      <c r="M110" t="s"/>
      <c r="N110" t="s">
        <v>131</v>
      </c>
      <c r="O110" t="s">
        <v>79</v>
      </c>
      <c r="P110" t="s">
        <v>289</v>
      </c>
      <c r="Q110" t="s"/>
      <c r="R110" t="s">
        <v>80</v>
      </c>
      <c r="S110" t="s">
        <v>134</v>
      </c>
      <c r="T110" t="s">
        <v>82</v>
      </c>
      <c r="U110" t="s"/>
      <c r="V110" t="s">
        <v>83</v>
      </c>
      <c r="W110" t="s">
        <v>84</v>
      </c>
      <c r="X110" t="s"/>
      <c r="Y110" t="s">
        <v>85</v>
      </c>
      <c r="Z110">
        <f>HYPERLINK("https://hotelmonitor-cachepage.eclerx.com/savepage/tk_15427243180811892_sr_2029.html","info")</f>
        <v/>
      </c>
      <c r="AA110" t="n">
        <v>-3471939</v>
      </c>
      <c r="AB110" t="s"/>
      <c r="AC110" t="s"/>
      <c r="AD110" t="s">
        <v>86</v>
      </c>
      <c r="AE110" t="s"/>
      <c r="AF110" t="s"/>
      <c r="AG110" t="s"/>
      <c r="AH110" t="s"/>
      <c r="AI110" t="s"/>
      <c r="AJ110" t="s"/>
      <c r="AK110" t="s">
        <v>87</v>
      </c>
      <c r="AL110" t="s">
        <v>88</v>
      </c>
      <c r="AM110" t="s"/>
      <c r="AN110" t="s">
        <v>87</v>
      </c>
      <c r="AO110" t="s"/>
      <c r="AP110" t="n">
        <v>5</v>
      </c>
      <c r="AQ110" t="s">
        <v>89</v>
      </c>
      <c r="AR110" t="s">
        <v>99</v>
      </c>
      <c r="AS110" t="s"/>
      <c r="AT110" t="s">
        <v>91</v>
      </c>
      <c r="AU110" t="s"/>
      <c r="AV110" t="s"/>
      <c r="AW110" t="s"/>
      <c r="AX110" t="s"/>
      <c r="AY110" t="n">
        <v>3471939</v>
      </c>
      <c r="AZ110" t="s">
        <v>291</v>
      </c>
      <c r="BA110" t="s"/>
      <c r="BB110" t="n">
        <v>80619</v>
      </c>
      <c r="BC110" t="n">
        <v>11.339516043663</v>
      </c>
      <c r="BD110" t="n">
        <v>44.504869247899</v>
      </c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93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289</v>
      </c>
      <c r="F111" t="n">
        <v>-1</v>
      </c>
      <c r="G111" t="s">
        <v>74</v>
      </c>
      <c r="H111" t="s">
        <v>75</v>
      </c>
      <c r="I111" t="s"/>
      <c r="J111" t="s">
        <v>76</v>
      </c>
      <c r="K111" t="n">
        <v>169</v>
      </c>
      <c r="L111" t="s">
        <v>77</v>
      </c>
      <c r="M111" t="s"/>
      <c r="N111" t="s">
        <v>294</v>
      </c>
      <c r="O111" t="s">
        <v>79</v>
      </c>
      <c r="P111" t="s">
        <v>289</v>
      </c>
      <c r="Q111" t="s"/>
      <c r="R111" t="s">
        <v>80</v>
      </c>
      <c r="S111" t="s">
        <v>182</v>
      </c>
      <c r="T111" t="s">
        <v>82</v>
      </c>
      <c r="U111" t="s"/>
      <c r="V111" t="s">
        <v>83</v>
      </c>
      <c r="W111" t="s">
        <v>84</v>
      </c>
      <c r="X111" t="s"/>
      <c r="Y111" t="s">
        <v>85</v>
      </c>
      <c r="Z111">
        <f>HYPERLINK("https://hotelmonitor-cachepage.eclerx.com/savepage/tk_15427243180811892_sr_2029.html","info")</f>
        <v/>
      </c>
      <c r="AA111" t="n">
        <v>-3471939</v>
      </c>
      <c r="AB111" t="s"/>
      <c r="AC111" t="s"/>
      <c r="AD111" t="s">
        <v>86</v>
      </c>
      <c r="AE111" t="s"/>
      <c r="AF111" t="s"/>
      <c r="AG111" t="s"/>
      <c r="AH111" t="s"/>
      <c r="AI111" t="s"/>
      <c r="AJ111" t="s"/>
      <c r="AK111" t="s">
        <v>87</v>
      </c>
      <c r="AL111" t="s">
        <v>88</v>
      </c>
      <c r="AM111" t="s"/>
      <c r="AN111" t="s">
        <v>87</v>
      </c>
      <c r="AO111" t="s"/>
      <c r="AP111" t="n">
        <v>5</v>
      </c>
      <c r="AQ111" t="s">
        <v>89</v>
      </c>
      <c r="AR111" t="s">
        <v>90</v>
      </c>
      <c r="AS111" t="s"/>
      <c r="AT111" t="s">
        <v>91</v>
      </c>
      <c r="AU111" t="s"/>
      <c r="AV111" t="s"/>
      <c r="AW111" t="s"/>
      <c r="AX111" t="s"/>
      <c r="AY111" t="n">
        <v>3471939</v>
      </c>
      <c r="AZ111" t="s">
        <v>291</v>
      </c>
      <c r="BA111" t="s"/>
      <c r="BB111" t="n">
        <v>80619</v>
      </c>
      <c r="BC111" t="n">
        <v>11.339516043663</v>
      </c>
      <c r="BD111" t="n">
        <v>44.504869247899</v>
      </c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93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295</v>
      </c>
      <c r="F112" t="n">
        <v>-1</v>
      </c>
      <c r="G112" t="s">
        <v>74</v>
      </c>
      <c r="H112" t="s">
        <v>75</v>
      </c>
      <c r="I112" t="s"/>
      <c r="J112" t="s">
        <v>76</v>
      </c>
      <c r="K112" t="n">
        <v>60</v>
      </c>
      <c r="L112" t="s">
        <v>77</v>
      </c>
      <c r="M112" t="s"/>
      <c r="N112" t="s">
        <v>97</v>
      </c>
      <c r="O112" t="s">
        <v>79</v>
      </c>
      <c r="P112" t="s">
        <v>295</v>
      </c>
      <c r="Q112" t="s"/>
      <c r="R112" t="s">
        <v>80</v>
      </c>
      <c r="S112" t="s">
        <v>296</v>
      </c>
      <c r="T112" t="s">
        <v>82</v>
      </c>
      <c r="U112" t="s"/>
      <c r="V112" t="s">
        <v>83</v>
      </c>
      <c r="W112" t="s">
        <v>84</v>
      </c>
      <c r="X112" t="s"/>
      <c r="Y112" t="s">
        <v>85</v>
      </c>
      <c r="Z112">
        <f>HYPERLINK("https://hotelmonitor-cachepage.eclerx.com/savepage/tk_15427244381460912_sr_2029.html","info")</f>
        <v/>
      </c>
      <c r="AA112" t="n">
        <v>-2558846</v>
      </c>
      <c r="AB112" t="s"/>
      <c r="AC112" t="s"/>
      <c r="AD112" t="s">
        <v>86</v>
      </c>
      <c r="AE112" t="s"/>
      <c r="AF112" t="s"/>
      <c r="AG112" t="s"/>
      <c r="AH112" t="s"/>
      <c r="AI112" t="s"/>
      <c r="AJ112" t="s"/>
      <c r="AK112" t="s">
        <v>87</v>
      </c>
      <c r="AL112" t="s">
        <v>88</v>
      </c>
      <c r="AM112" t="s"/>
      <c r="AN112" t="s">
        <v>87</v>
      </c>
      <c r="AO112" t="s"/>
      <c r="AP112" t="n">
        <v>53</v>
      </c>
      <c r="AQ112" t="s">
        <v>89</v>
      </c>
      <c r="AR112" t="s">
        <v>99</v>
      </c>
      <c r="AS112" t="s"/>
      <c r="AT112" t="s">
        <v>91</v>
      </c>
      <c r="AU112" t="s"/>
      <c r="AV112" t="s"/>
      <c r="AW112" t="s"/>
      <c r="AX112" t="s"/>
      <c r="AY112" t="n">
        <v>2558846</v>
      </c>
      <c r="AZ112" t="s">
        <v>297</v>
      </c>
      <c r="BA112" t="s"/>
      <c r="BB112" t="n">
        <v>155854</v>
      </c>
      <c r="BC112" t="n">
        <v>11.416563</v>
      </c>
      <c r="BD112" t="n">
        <v>44.527346</v>
      </c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93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295</v>
      </c>
      <c r="F113" t="n">
        <v>-1</v>
      </c>
      <c r="G113" t="s">
        <v>74</v>
      </c>
      <c r="H113" t="s">
        <v>75</v>
      </c>
      <c r="I113" t="s"/>
      <c r="J113" t="s">
        <v>76</v>
      </c>
      <c r="K113" t="n">
        <v>61</v>
      </c>
      <c r="L113" t="s">
        <v>77</v>
      </c>
      <c r="M113" t="s"/>
      <c r="N113" t="s">
        <v>189</v>
      </c>
      <c r="O113" t="s">
        <v>79</v>
      </c>
      <c r="P113" t="s">
        <v>295</v>
      </c>
      <c r="Q113" t="s"/>
      <c r="R113" t="s">
        <v>80</v>
      </c>
      <c r="S113" t="s">
        <v>298</v>
      </c>
      <c r="T113" t="s">
        <v>82</v>
      </c>
      <c r="U113" t="s"/>
      <c r="V113" t="s">
        <v>83</v>
      </c>
      <c r="W113" t="s">
        <v>84</v>
      </c>
      <c r="X113" t="s"/>
      <c r="Y113" t="s">
        <v>85</v>
      </c>
      <c r="Z113">
        <f>HYPERLINK("https://hotelmonitor-cachepage.eclerx.com/savepage/tk_15427244381460912_sr_2029.html","info")</f>
        <v/>
      </c>
      <c r="AA113" t="n">
        <v>-2558846</v>
      </c>
      <c r="AB113" t="s"/>
      <c r="AC113" t="s"/>
      <c r="AD113" t="s">
        <v>86</v>
      </c>
      <c r="AE113" t="s"/>
      <c r="AF113" t="s"/>
      <c r="AG113" t="s"/>
      <c r="AH113" t="s"/>
      <c r="AI113" t="s"/>
      <c r="AJ113" t="s"/>
      <c r="AK113" t="s">
        <v>87</v>
      </c>
      <c r="AL113" t="s">
        <v>88</v>
      </c>
      <c r="AM113" t="s"/>
      <c r="AN113" t="s">
        <v>87</v>
      </c>
      <c r="AO113" t="s"/>
      <c r="AP113" t="n">
        <v>53</v>
      </c>
      <c r="AQ113" t="s">
        <v>89</v>
      </c>
      <c r="AR113" t="s">
        <v>96</v>
      </c>
      <c r="AS113" t="s"/>
      <c r="AT113" t="s">
        <v>91</v>
      </c>
      <c r="AU113" t="s"/>
      <c r="AV113" t="s"/>
      <c r="AW113" t="s"/>
      <c r="AX113" t="s"/>
      <c r="AY113" t="n">
        <v>2558846</v>
      </c>
      <c r="AZ113" t="s">
        <v>297</v>
      </c>
      <c r="BA113" t="s"/>
      <c r="BB113" t="n">
        <v>155854</v>
      </c>
      <c r="BC113" t="n">
        <v>11.416563</v>
      </c>
      <c r="BD113" t="n">
        <v>44.527346</v>
      </c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93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299</v>
      </c>
      <c r="F114" t="n">
        <v>2035347</v>
      </c>
      <c r="G114" t="s">
        <v>74</v>
      </c>
      <c r="H114" t="s">
        <v>75</v>
      </c>
      <c r="I114" t="s"/>
      <c r="J114" t="s">
        <v>76</v>
      </c>
      <c r="K114" t="n">
        <v>90</v>
      </c>
      <c r="L114" t="s">
        <v>77</v>
      </c>
      <c r="M114" t="s"/>
      <c r="N114" t="s">
        <v>300</v>
      </c>
      <c r="O114" t="s">
        <v>79</v>
      </c>
      <c r="P114" t="s">
        <v>301</v>
      </c>
      <c r="Q114" t="s"/>
      <c r="R114" t="s">
        <v>80</v>
      </c>
      <c r="S114" t="s">
        <v>302</v>
      </c>
      <c r="T114" t="s">
        <v>82</v>
      </c>
      <c r="U114" t="s"/>
      <c r="V114" t="s">
        <v>83</v>
      </c>
      <c r="W114" t="s">
        <v>84</v>
      </c>
      <c r="X114" t="s"/>
      <c r="Y114" t="s">
        <v>85</v>
      </c>
      <c r="Z114">
        <f>HYPERLINK("https://hotelmonitor-cachepage.eclerx.com/savepage/tk_15427245433582935_sr_2029.html","info")</f>
        <v/>
      </c>
      <c r="AA114" t="n">
        <v>60811</v>
      </c>
      <c r="AB114" t="s"/>
      <c r="AC114" t="s"/>
      <c r="AD114" t="s">
        <v>86</v>
      </c>
      <c r="AE114" t="s"/>
      <c r="AF114" t="s"/>
      <c r="AG114" t="s"/>
      <c r="AH114" t="s"/>
      <c r="AI114" t="s"/>
      <c r="AJ114" t="s"/>
      <c r="AK114" t="s">
        <v>87</v>
      </c>
      <c r="AL114" t="s">
        <v>88</v>
      </c>
      <c r="AM114" t="s"/>
      <c r="AN114" t="s">
        <v>87</v>
      </c>
      <c r="AO114" t="s"/>
      <c r="AP114" t="n">
        <v>95</v>
      </c>
      <c r="AQ114" t="s">
        <v>89</v>
      </c>
      <c r="AR114" t="s">
        <v>96</v>
      </c>
      <c r="AS114" t="s"/>
      <c r="AT114" t="s">
        <v>91</v>
      </c>
      <c r="AU114" t="s"/>
      <c r="AV114" t="s"/>
      <c r="AW114" t="s"/>
      <c r="AX114" t="s"/>
      <c r="AY114" t="n">
        <v>2311871</v>
      </c>
      <c r="AZ114" t="s">
        <v>303</v>
      </c>
      <c r="BA114" t="s"/>
      <c r="BB114" t="n">
        <v>55764</v>
      </c>
      <c r="BC114" t="n">
        <v>12.567629814148</v>
      </c>
      <c r="BD114" t="n">
        <v>44.060630038838</v>
      </c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93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299</v>
      </c>
      <c r="F115" t="n">
        <v>2035347</v>
      </c>
      <c r="G115" t="s">
        <v>74</v>
      </c>
      <c r="H115" t="s">
        <v>75</v>
      </c>
      <c r="I115" t="s"/>
      <c r="J115" t="s">
        <v>76</v>
      </c>
      <c r="K115" t="n">
        <v>97</v>
      </c>
      <c r="L115" t="s">
        <v>77</v>
      </c>
      <c r="M115" t="s"/>
      <c r="N115" t="s">
        <v>304</v>
      </c>
      <c r="O115" t="s">
        <v>79</v>
      </c>
      <c r="P115" t="s">
        <v>301</v>
      </c>
      <c r="Q115" t="s"/>
      <c r="R115" t="s">
        <v>80</v>
      </c>
      <c r="S115" t="s">
        <v>305</v>
      </c>
      <c r="T115" t="s">
        <v>82</v>
      </c>
      <c r="U115" t="s"/>
      <c r="V115" t="s">
        <v>83</v>
      </c>
      <c r="W115" t="s">
        <v>84</v>
      </c>
      <c r="X115" t="s"/>
      <c r="Y115" t="s">
        <v>85</v>
      </c>
      <c r="Z115">
        <f>HYPERLINK("https://hotelmonitor-cachepage.eclerx.com/savepage/tk_15427245433582935_sr_2029.html","info")</f>
        <v/>
      </c>
      <c r="AA115" t="n">
        <v>60811</v>
      </c>
      <c r="AB115" t="s"/>
      <c r="AC115" t="s"/>
      <c r="AD115" t="s">
        <v>86</v>
      </c>
      <c r="AE115" t="s"/>
      <c r="AF115" t="s"/>
      <c r="AG115" t="s"/>
      <c r="AH115" t="s"/>
      <c r="AI115" t="s"/>
      <c r="AJ115" t="s"/>
      <c r="AK115" t="s">
        <v>87</v>
      </c>
      <c r="AL115" t="s">
        <v>88</v>
      </c>
      <c r="AM115" t="s"/>
      <c r="AN115" t="s">
        <v>87</v>
      </c>
      <c r="AO115" t="s"/>
      <c r="AP115" t="n">
        <v>95</v>
      </c>
      <c r="AQ115" t="s">
        <v>89</v>
      </c>
      <c r="AR115" t="s">
        <v>90</v>
      </c>
      <c r="AS115" t="s"/>
      <c r="AT115" t="s">
        <v>91</v>
      </c>
      <c r="AU115" t="s"/>
      <c r="AV115" t="s"/>
      <c r="AW115" t="s"/>
      <c r="AX115" t="s"/>
      <c r="AY115" t="n">
        <v>2311871</v>
      </c>
      <c r="AZ115" t="s">
        <v>303</v>
      </c>
      <c r="BA115" t="s"/>
      <c r="BB115" t="n">
        <v>55764</v>
      </c>
      <c r="BC115" t="n">
        <v>12.567629814148</v>
      </c>
      <c r="BD115" t="n">
        <v>44.060630038838</v>
      </c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93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299</v>
      </c>
      <c r="F116" t="n">
        <v>2035347</v>
      </c>
      <c r="G116" t="s">
        <v>74</v>
      </c>
      <c r="H116" t="s">
        <v>75</v>
      </c>
      <c r="I116" t="s"/>
      <c r="J116" t="s">
        <v>76</v>
      </c>
      <c r="K116" t="n">
        <v>103</v>
      </c>
      <c r="L116" t="s">
        <v>77</v>
      </c>
      <c r="M116" t="s"/>
      <c r="N116" t="s">
        <v>97</v>
      </c>
      <c r="O116" t="s">
        <v>79</v>
      </c>
      <c r="P116" t="s">
        <v>301</v>
      </c>
      <c r="Q116" t="s"/>
      <c r="R116" t="s">
        <v>80</v>
      </c>
      <c r="S116" t="s">
        <v>306</v>
      </c>
      <c r="T116" t="s">
        <v>82</v>
      </c>
      <c r="U116" t="s"/>
      <c r="V116" t="s">
        <v>83</v>
      </c>
      <c r="W116" t="s">
        <v>84</v>
      </c>
      <c r="X116" t="s"/>
      <c r="Y116" t="s">
        <v>85</v>
      </c>
      <c r="Z116">
        <f>HYPERLINK("https://hotelmonitor-cachepage.eclerx.com/savepage/tk_15427245433582935_sr_2029.html","info")</f>
        <v/>
      </c>
      <c r="AA116" t="n">
        <v>60811</v>
      </c>
      <c r="AB116" t="s"/>
      <c r="AC116" t="s"/>
      <c r="AD116" t="s">
        <v>86</v>
      </c>
      <c r="AE116" t="s"/>
      <c r="AF116" t="s"/>
      <c r="AG116" t="s"/>
      <c r="AH116" t="s"/>
      <c r="AI116" t="s"/>
      <c r="AJ116" t="s"/>
      <c r="AK116" t="s">
        <v>87</v>
      </c>
      <c r="AL116" t="s">
        <v>88</v>
      </c>
      <c r="AM116" t="s"/>
      <c r="AN116" t="s">
        <v>87</v>
      </c>
      <c r="AO116" t="s"/>
      <c r="AP116" t="n">
        <v>95</v>
      </c>
      <c r="AQ116" t="s">
        <v>89</v>
      </c>
      <c r="AR116" t="s">
        <v>99</v>
      </c>
      <c r="AS116" t="s"/>
      <c r="AT116" t="s">
        <v>91</v>
      </c>
      <c r="AU116" t="s"/>
      <c r="AV116" t="s"/>
      <c r="AW116" t="s"/>
      <c r="AX116" t="s"/>
      <c r="AY116" t="n">
        <v>2311871</v>
      </c>
      <c r="AZ116" t="s">
        <v>303</v>
      </c>
      <c r="BA116" t="s"/>
      <c r="BB116" t="n">
        <v>55764</v>
      </c>
      <c r="BC116" t="n">
        <v>12.567629814148</v>
      </c>
      <c r="BD116" t="n">
        <v>44.060630038838</v>
      </c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93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299</v>
      </c>
      <c r="F117" t="n">
        <v>2035347</v>
      </c>
      <c r="G117" t="s">
        <v>74</v>
      </c>
      <c r="H117" t="s">
        <v>75</v>
      </c>
      <c r="I117" t="s"/>
      <c r="J117" t="s">
        <v>76</v>
      </c>
      <c r="K117" t="n">
        <v>103</v>
      </c>
      <c r="L117" t="s">
        <v>77</v>
      </c>
      <c r="M117" t="s"/>
      <c r="N117" t="s">
        <v>307</v>
      </c>
      <c r="O117" t="s">
        <v>79</v>
      </c>
      <c r="P117" t="s">
        <v>301</v>
      </c>
      <c r="Q117" t="s"/>
      <c r="R117" t="s">
        <v>80</v>
      </c>
      <c r="S117" t="s">
        <v>306</v>
      </c>
      <c r="T117" t="s">
        <v>82</v>
      </c>
      <c r="U117" t="s"/>
      <c r="V117" t="s">
        <v>83</v>
      </c>
      <c r="W117" t="s">
        <v>84</v>
      </c>
      <c r="X117" t="s"/>
      <c r="Y117" t="s">
        <v>85</v>
      </c>
      <c r="Z117">
        <f>HYPERLINK("https://hotelmonitor-cachepage.eclerx.com/savepage/tk_15427245433582935_sr_2029.html","info")</f>
        <v/>
      </c>
      <c r="AA117" t="n">
        <v>60811</v>
      </c>
      <c r="AB117" t="s"/>
      <c r="AC117" t="s"/>
      <c r="AD117" t="s">
        <v>86</v>
      </c>
      <c r="AE117" t="s"/>
      <c r="AF117" t="s"/>
      <c r="AG117" t="s"/>
      <c r="AH117" t="s"/>
      <c r="AI117" t="s"/>
      <c r="AJ117" t="s"/>
      <c r="AK117" t="s">
        <v>87</v>
      </c>
      <c r="AL117" t="s">
        <v>88</v>
      </c>
      <c r="AM117" t="s"/>
      <c r="AN117" t="s">
        <v>87</v>
      </c>
      <c r="AO117" t="s"/>
      <c r="AP117" t="n">
        <v>95</v>
      </c>
      <c r="AQ117" t="s">
        <v>89</v>
      </c>
      <c r="AR117" t="s">
        <v>96</v>
      </c>
      <c r="AS117" t="s"/>
      <c r="AT117" t="s">
        <v>91</v>
      </c>
      <c r="AU117" t="s"/>
      <c r="AV117" t="s"/>
      <c r="AW117" t="s"/>
      <c r="AX117" t="s"/>
      <c r="AY117" t="n">
        <v>2311871</v>
      </c>
      <c r="AZ117" t="s">
        <v>303</v>
      </c>
      <c r="BA117" t="s"/>
      <c r="BB117" t="n">
        <v>55764</v>
      </c>
      <c r="BC117" t="n">
        <v>12.567629814148</v>
      </c>
      <c r="BD117" t="n">
        <v>44.060630038838</v>
      </c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93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299</v>
      </c>
      <c r="F118" t="n">
        <v>2035347</v>
      </c>
      <c r="G118" t="s">
        <v>74</v>
      </c>
      <c r="H118" t="s">
        <v>75</v>
      </c>
      <c r="I118" t="s"/>
      <c r="J118" t="s">
        <v>76</v>
      </c>
      <c r="K118" t="n">
        <v>106</v>
      </c>
      <c r="L118" t="s">
        <v>77</v>
      </c>
      <c r="M118" t="s"/>
      <c r="N118" t="s">
        <v>308</v>
      </c>
      <c r="O118" t="s">
        <v>79</v>
      </c>
      <c r="P118" t="s">
        <v>301</v>
      </c>
      <c r="Q118" t="s"/>
      <c r="R118" t="s">
        <v>80</v>
      </c>
      <c r="S118" t="s">
        <v>106</v>
      </c>
      <c r="T118" t="s">
        <v>82</v>
      </c>
      <c r="U118" t="s"/>
      <c r="V118" t="s">
        <v>83</v>
      </c>
      <c r="W118" t="s">
        <v>84</v>
      </c>
      <c r="X118" t="s"/>
      <c r="Y118" t="s">
        <v>85</v>
      </c>
      <c r="Z118">
        <f>HYPERLINK("https://hotelmonitor-cachepage.eclerx.com/savepage/tk_15427245433582935_sr_2029.html","info")</f>
        <v/>
      </c>
      <c r="AA118" t="n">
        <v>60811</v>
      </c>
      <c r="AB118" t="s"/>
      <c r="AC118" t="s"/>
      <c r="AD118" t="s">
        <v>86</v>
      </c>
      <c r="AE118" t="s"/>
      <c r="AF118" t="s"/>
      <c r="AG118" t="s"/>
      <c r="AH118" t="s"/>
      <c r="AI118" t="s"/>
      <c r="AJ118" t="s"/>
      <c r="AK118" t="s">
        <v>87</v>
      </c>
      <c r="AL118" t="s">
        <v>88</v>
      </c>
      <c r="AM118" t="s"/>
      <c r="AN118" t="s">
        <v>87</v>
      </c>
      <c r="AO118" t="s"/>
      <c r="AP118" t="n">
        <v>95</v>
      </c>
      <c r="AQ118" t="s">
        <v>89</v>
      </c>
      <c r="AR118" t="s">
        <v>90</v>
      </c>
      <c r="AS118" t="s"/>
      <c r="AT118" t="s">
        <v>91</v>
      </c>
      <c r="AU118" t="s"/>
      <c r="AV118" t="s"/>
      <c r="AW118" t="s"/>
      <c r="AX118" t="s"/>
      <c r="AY118" t="n">
        <v>2311871</v>
      </c>
      <c r="AZ118" t="s">
        <v>303</v>
      </c>
      <c r="BA118" t="s"/>
      <c r="BB118" t="n">
        <v>55764</v>
      </c>
      <c r="BC118" t="n">
        <v>12.567629814148</v>
      </c>
      <c r="BD118" t="n">
        <v>44.060630038838</v>
      </c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93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299</v>
      </c>
      <c r="F119" t="n">
        <v>2035347</v>
      </c>
      <c r="G119" t="s">
        <v>74</v>
      </c>
      <c r="H119" t="s">
        <v>75</v>
      </c>
      <c r="I119" t="s"/>
      <c r="J119" t="s">
        <v>76</v>
      </c>
      <c r="K119" t="n">
        <v>106</v>
      </c>
      <c r="L119" t="s">
        <v>77</v>
      </c>
      <c r="M119" t="s"/>
      <c r="N119" t="s">
        <v>172</v>
      </c>
      <c r="O119" t="s">
        <v>79</v>
      </c>
      <c r="P119" t="s">
        <v>301</v>
      </c>
      <c r="Q119" t="s"/>
      <c r="R119" t="s">
        <v>80</v>
      </c>
      <c r="S119" t="s">
        <v>106</v>
      </c>
      <c r="T119" t="s">
        <v>82</v>
      </c>
      <c r="U119" t="s"/>
      <c r="V119" t="s">
        <v>83</v>
      </c>
      <c r="W119" t="s">
        <v>84</v>
      </c>
      <c r="X119" t="s"/>
      <c r="Y119" t="s">
        <v>85</v>
      </c>
      <c r="Z119">
        <f>HYPERLINK("https://hotelmonitor-cachepage.eclerx.com/savepage/tk_15427245433582935_sr_2029.html","info")</f>
        <v/>
      </c>
      <c r="AA119" t="n">
        <v>60811</v>
      </c>
      <c r="AB119" t="s"/>
      <c r="AC119" t="s"/>
      <c r="AD119" t="s">
        <v>86</v>
      </c>
      <c r="AE119" t="s"/>
      <c r="AF119" t="s"/>
      <c r="AG119" t="s"/>
      <c r="AH119" t="s"/>
      <c r="AI119" t="s"/>
      <c r="AJ119" t="s"/>
      <c r="AK119" t="s">
        <v>87</v>
      </c>
      <c r="AL119" t="s">
        <v>88</v>
      </c>
      <c r="AM119" t="s"/>
      <c r="AN119" t="s">
        <v>87</v>
      </c>
      <c r="AO119" t="s"/>
      <c r="AP119" t="n">
        <v>95</v>
      </c>
      <c r="AQ119" t="s">
        <v>89</v>
      </c>
      <c r="AR119" t="s">
        <v>96</v>
      </c>
      <c r="AS119" t="s"/>
      <c r="AT119" t="s">
        <v>91</v>
      </c>
      <c r="AU119" t="s"/>
      <c r="AV119" t="s"/>
      <c r="AW119" t="s"/>
      <c r="AX119" t="s"/>
      <c r="AY119" t="n">
        <v>2311871</v>
      </c>
      <c r="AZ119" t="s">
        <v>303</v>
      </c>
      <c r="BA119" t="s"/>
      <c r="BB119" t="n">
        <v>55764</v>
      </c>
      <c r="BC119" t="n">
        <v>12.567629814148</v>
      </c>
      <c r="BD119" t="n">
        <v>44.060630038838</v>
      </c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93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309</v>
      </c>
      <c r="F120" t="n">
        <v>-1</v>
      </c>
      <c r="G120" t="s">
        <v>74</v>
      </c>
      <c r="H120" t="s">
        <v>75</v>
      </c>
      <c r="I120" t="s"/>
      <c r="J120" t="s">
        <v>76</v>
      </c>
      <c r="K120" t="n">
        <v>97</v>
      </c>
      <c r="L120" t="s">
        <v>77</v>
      </c>
      <c r="M120" t="s"/>
      <c r="N120" t="s">
        <v>310</v>
      </c>
      <c r="O120" t="s">
        <v>79</v>
      </c>
      <c r="P120" t="s">
        <v>309</v>
      </c>
      <c r="Q120" t="s"/>
      <c r="R120" t="s">
        <v>80</v>
      </c>
      <c r="S120" t="s">
        <v>305</v>
      </c>
      <c r="T120" t="s">
        <v>82</v>
      </c>
      <c r="U120" t="s"/>
      <c r="V120" t="s">
        <v>83</v>
      </c>
      <c r="W120" t="s">
        <v>84</v>
      </c>
      <c r="X120" t="s"/>
      <c r="Y120" t="s">
        <v>85</v>
      </c>
      <c r="Z120">
        <f>HYPERLINK("https://hotelmonitor-cachepage.eclerx.com/savepage/tk_15427245092460334_sr_2029.html","info")</f>
        <v/>
      </c>
      <c r="AA120" t="n">
        <v>-2444465</v>
      </c>
      <c r="AB120" t="s"/>
      <c r="AC120" t="s"/>
      <c r="AD120" t="s">
        <v>86</v>
      </c>
      <c r="AE120" t="s"/>
      <c r="AF120" t="s"/>
      <c r="AG120" t="s"/>
      <c r="AH120" t="s"/>
      <c r="AI120" t="s"/>
      <c r="AJ120" t="s"/>
      <c r="AK120" t="s">
        <v>87</v>
      </c>
      <c r="AL120" t="s">
        <v>88</v>
      </c>
      <c r="AM120" t="s"/>
      <c r="AN120" t="s">
        <v>87</v>
      </c>
      <c r="AO120" t="s"/>
      <c r="AP120" t="n">
        <v>81</v>
      </c>
      <c r="AQ120" t="s">
        <v>89</v>
      </c>
      <c r="AR120" t="s">
        <v>90</v>
      </c>
      <c r="AS120" t="s"/>
      <c r="AT120" t="s">
        <v>91</v>
      </c>
      <c r="AU120" t="s"/>
      <c r="AV120" t="s"/>
      <c r="AW120" t="s"/>
      <c r="AX120" t="s"/>
      <c r="AY120" t="n">
        <v>2444465</v>
      </c>
      <c r="AZ120" t="s">
        <v>311</v>
      </c>
      <c r="BA120" t="s"/>
      <c r="BB120" t="n">
        <v>54896</v>
      </c>
      <c r="BC120" t="n">
        <v>11.341109275818</v>
      </c>
      <c r="BD120" t="n">
        <v>44.48680842002</v>
      </c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93</v>
      </c>
    </row>
    <row r="121" spans="1:70">
      <c r="A121" t="s">
        <v>70</v>
      </c>
      <c r="B121" t="s">
        <v>71</v>
      </c>
      <c r="C121" t="s">
        <v>72</v>
      </c>
      <c r="D121" t="n">
        <v>2</v>
      </c>
      <c r="E121" t="s">
        <v>309</v>
      </c>
      <c r="F121" t="n">
        <v>-1</v>
      </c>
      <c r="G121" t="s">
        <v>74</v>
      </c>
      <c r="H121" t="s">
        <v>75</v>
      </c>
      <c r="I121" t="s"/>
      <c r="J121" t="s">
        <v>76</v>
      </c>
      <c r="K121" t="n">
        <v>97</v>
      </c>
      <c r="L121" t="s">
        <v>77</v>
      </c>
      <c r="M121" t="s"/>
      <c r="N121" t="s">
        <v>129</v>
      </c>
      <c r="O121" t="s">
        <v>79</v>
      </c>
      <c r="P121" t="s">
        <v>309</v>
      </c>
      <c r="Q121" t="s"/>
      <c r="R121" t="s">
        <v>80</v>
      </c>
      <c r="S121" t="s">
        <v>305</v>
      </c>
      <c r="T121" t="s">
        <v>82</v>
      </c>
      <c r="U121" t="s"/>
      <c r="V121" t="s">
        <v>83</v>
      </c>
      <c r="W121" t="s">
        <v>84</v>
      </c>
      <c r="X121" t="s"/>
      <c r="Y121" t="s">
        <v>85</v>
      </c>
      <c r="Z121">
        <f>HYPERLINK("https://hotelmonitor-cachepage.eclerx.com/savepage/tk_15427245092460334_sr_2029.html","info")</f>
        <v/>
      </c>
      <c r="AA121" t="n">
        <v>-2444465</v>
      </c>
      <c r="AB121" t="s"/>
      <c r="AC121" t="s"/>
      <c r="AD121" t="s">
        <v>86</v>
      </c>
      <c r="AE121" t="s"/>
      <c r="AF121" t="s"/>
      <c r="AG121" t="s"/>
      <c r="AH121" t="s"/>
      <c r="AI121" t="s"/>
      <c r="AJ121" t="s"/>
      <c r="AK121" t="s">
        <v>87</v>
      </c>
      <c r="AL121" t="s">
        <v>88</v>
      </c>
      <c r="AM121" t="s"/>
      <c r="AN121" t="s">
        <v>87</v>
      </c>
      <c r="AO121" t="s"/>
      <c r="AP121" t="n">
        <v>81</v>
      </c>
      <c r="AQ121" t="s">
        <v>89</v>
      </c>
      <c r="AR121" t="s">
        <v>90</v>
      </c>
      <c r="AS121" t="s"/>
      <c r="AT121" t="s">
        <v>91</v>
      </c>
      <c r="AU121" t="s"/>
      <c r="AV121" t="s"/>
      <c r="AW121" t="s"/>
      <c r="AX121" t="s"/>
      <c r="AY121" t="n">
        <v>2444465</v>
      </c>
      <c r="AZ121" t="s">
        <v>311</v>
      </c>
      <c r="BA121" t="s"/>
      <c r="BB121" t="n">
        <v>54896</v>
      </c>
      <c r="BC121" t="n">
        <v>11.341109275818</v>
      </c>
      <c r="BD121" t="n">
        <v>44.48680842002</v>
      </c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93</v>
      </c>
    </row>
    <row r="122" spans="1:70">
      <c r="A122" t="s">
        <v>70</v>
      </c>
      <c r="B122" t="s">
        <v>71</v>
      </c>
      <c r="C122" t="s">
        <v>72</v>
      </c>
      <c r="D122" t="n">
        <v>2</v>
      </c>
      <c r="E122" t="s">
        <v>309</v>
      </c>
      <c r="F122" t="n">
        <v>-1</v>
      </c>
      <c r="G122" t="s">
        <v>74</v>
      </c>
      <c r="H122" t="s">
        <v>75</v>
      </c>
      <c r="I122" t="s"/>
      <c r="J122" t="s">
        <v>76</v>
      </c>
      <c r="K122" t="n">
        <v>105</v>
      </c>
      <c r="L122" t="s">
        <v>77</v>
      </c>
      <c r="M122" t="s"/>
      <c r="N122" t="s">
        <v>292</v>
      </c>
      <c r="O122" t="s">
        <v>79</v>
      </c>
      <c r="P122" t="s">
        <v>309</v>
      </c>
      <c r="Q122" t="s"/>
      <c r="R122" t="s">
        <v>80</v>
      </c>
      <c r="S122" t="s">
        <v>312</v>
      </c>
      <c r="T122" t="s">
        <v>82</v>
      </c>
      <c r="U122" t="s"/>
      <c r="V122" t="s">
        <v>83</v>
      </c>
      <c r="W122" t="s">
        <v>84</v>
      </c>
      <c r="X122" t="s"/>
      <c r="Y122" t="s">
        <v>85</v>
      </c>
      <c r="Z122">
        <f>HYPERLINK("https://hotelmonitor-cachepage.eclerx.com/savepage/tk_15427245092460334_sr_2029.html","info")</f>
        <v/>
      </c>
      <c r="AA122" t="n">
        <v>-2444465</v>
      </c>
      <c r="AB122" t="s"/>
      <c r="AC122" t="s"/>
      <c r="AD122" t="s">
        <v>86</v>
      </c>
      <c r="AE122" t="s"/>
      <c r="AF122" t="s"/>
      <c r="AG122" t="s"/>
      <c r="AH122" t="s"/>
      <c r="AI122" t="s"/>
      <c r="AJ122" t="s"/>
      <c r="AK122" t="s">
        <v>87</v>
      </c>
      <c r="AL122" t="s">
        <v>88</v>
      </c>
      <c r="AM122" t="s"/>
      <c r="AN122" t="s">
        <v>87</v>
      </c>
      <c r="AO122" t="s"/>
      <c r="AP122" t="n">
        <v>81</v>
      </c>
      <c r="AQ122" t="s">
        <v>89</v>
      </c>
      <c r="AR122" t="s">
        <v>96</v>
      </c>
      <c r="AS122" t="s"/>
      <c r="AT122" t="s">
        <v>91</v>
      </c>
      <c r="AU122" t="s"/>
      <c r="AV122" t="s"/>
      <c r="AW122" t="s"/>
      <c r="AX122" t="s"/>
      <c r="AY122" t="n">
        <v>2444465</v>
      </c>
      <c r="AZ122" t="s">
        <v>311</v>
      </c>
      <c r="BA122" t="s"/>
      <c r="BB122" t="n">
        <v>54896</v>
      </c>
      <c r="BC122" t="n">
        <v>11.341109275818</v>
      </c>
      <c r="BD122" t="n">
        <v>44.48680842002</v>
      </c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93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309</v>
      </c>
      <c r="F123" t="n">
        <v>-1</v>
      </c>
      <c r="G123" t="s">
        <v>74</v>
      </c>
      <c r="H123" t="s">
        <v>75</v>
      </c>
      <c r="I123" t="s"/>
      <c r="J123" t="s">
        <v>76</v>
      </c>
      <c r="K123" t="n">
        <v>106</v>
      </c>
      <c r="L123" t="s">
        <v>77</v>
      </c>
      <c r="M123" t="s"/>
      <c r="N123" t="s">
        <v>97</v>
      </c>
      <c r="O123" t="s">
        <v>79</v>
      </c>
      <c r="P123" t="s">
        <v>309</v>
      </c>
      <c r="Q123" t="s"/>
      <c r="R123" t="s">
        <v>80</v>
      </c>
      <c r="S123" t="s">
        <v>106</v>
      </c>
      <c r="T123" t="s">
        <v>82</v>
      </c>
      <c r="U123" t="s"/>
      <c r="V123" t="s">
        <v>83</v>
      </c>
      <c r="W123" t="s">
        <v>84</v>
      </c>
      <c r="X123" t="s"/>
      <c r="Y123" t="s">
        <v>85</v>
      </c>
      <c r="Z123">
        <f>HYPERLINK("https://hotelmonitor-cachepage.eclerx.com/savepage/tk_15427245092460334_sr_2029.html","info")</f>
        <v/>
      </c>
      <c r="AA123" t="n">
        <v>-2444465</v>
      </c>
      <c r="AB123" t="s"/>
      <c r="AC123" t="s"/>
      <c r="AD123" t="s">
        <v>86</v>
      </c>
      <c r="AE123" t="s"/>
      <c r="AF123" t="s"/>
      <c r="AG123" t="s"/>
      <c r="AH123" t="s"/>
      <c r="AI123" t="s"/>
      <c r="AJ123" t="s"/>
      <c r="AK123" t="s">
        <v>87</v>
      </c>
      <c r="AL123" t="s">
        <v>88</v>
      </c>
      <c r="AM123" t="s"/>
      <c r="AN123" t="s">
        <v>87</v>
      </c>
      <c r="AO123" t="s"/>
      <c r="AP123" t="n">
        <v>81</v>
      </c>
      <c r="AQ123" t="s">
        <v>89</v>
      </c>
      <c r="AR123" t="s">
        <v>99</v>
      </c>
      <c r="AS123" t="s"/>
      <c r="AT123" t="s">
        <v>91</v>
      </c>
      <c r="AU123" t="s"/>
      <c r="AV123" t="s"/>
      <c r="AW123" t="s"/>
      <c r="AX123" t="s"/>
      <c r="AY123" t="n">
        <v>2444465</v>
      </c>
      <c r="AZ123" t="s">
        <v>311</v>
      </c>
      <c r="BA123" t="s"/>
      <c r="BB123" t="n">
        <v>54896</v>
      </c>
      <c r="BC123" t="n">
        <v>11.341109275818</v>
      </c>
      <c r="BD123" t="n">
        <v>44.48680842002</v>
      </c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93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309</v>
      </c>
      <c r="F124" t="n">
        <v>-1</v>
      </c>
      <c r="G124" t="s">
        <v>74</v>
      </c>
      <c r="H124" t="s">
        <v>75</v>
      </c>
      <c r="I124" t="s"/>
      <c r="J124" t="s">
        <v>76</v>
      </c>
      <c r="K124" t="n">
        <v>122</v>
      </c>
      <c r="L124" t="s">
        <v>77</v>
      </c>
      <c r="M124" t="s"/>
      <c r="N124" t="s">
        <v>189</v>
      </c>
      <c r="O124" t="s">
        <v>79</v>
      </c>
      <c r="P124" t="s">
        <v>309</v>
      </c>
      <c r="Q124" t="s"/>
      <c r="R124" t="s">
        <v>80</v>
      </c>
      <c r="S124" t="s">
        <v>313</v>
      </c>
      <c r="T124" t="s">
        <v>82</v>
      </c>
      <c r="U124" t="s"/>
      <c r="V124" t="s">
        <v>83</v>
      </c>
      <c r="W124" t="s">
        <v>84</v>
      </c>
      <c r="X124" t="s"/>
      <c r="Y124" t="s">
        <v>85</v>
      </c>
      <c r="Z124">
        <f>HYPERLINK("https://hotelmonitor-cachepage.eclerx.com/savepage/tk_15427245092460334_sr_2029.html","info")</f>
        <v/>
      </c>
      <c r="AA124" t="n">
        <v>-2444465</v>
      </c>
      <c r="AB124" t="s"/>
      <c r="AC124" t="s"/>
      <c r="AD124" t="s">
        <v>86</v>
      </c>
      <c r="AE124" t="s"/>
      <c r="AF124" t="s"/>
      <c r="AG124" t="s"/>
      <c r="AH124" t="s"/>
      <c r="AI124" t="s"/>
      <c r="AJ124" t="s"/>
      <c r="AK124" t="s">
        <v>87</v>
      </c>
      <c r="AL124" t="s">
        <v>88</v>
      </c>
      <c r="AM124" t="s"/>
      <c r="AN124" t="s">
        <v>87</v>
      </c>
      <c r="AO124" t="s"/>
      <c r="AP124" t="n">
        <v>81</v>
      </c>
      <c r="AQ124" t="s">
        <v>89</v>
      </c>
      <c r="AR124" t="s">
        <v>96</v>
      </c>
      <c r="AS124" t="s"/>
      <c r="AT124" t="s">
        <v>91</v>
      </c>
      <c r="AU124" t="s"/>
      <c r="AV124" t="s"/>
      <c r="AW124" t="s"/>
      <c r="AX124" t="s"/>
      <c r="AY124" t="n">
        <v>2444465</v>
      </c>
      <c r="AZ124" t="s">
        <v>311</v>
      </c>
      <c r="BA124" t="s"/>
      <c r="BB124" t="n">
        <v>54896</v>
      </c>
      <c r="BC124" t="n">
        <v>11.341109275818</v>
      </c>
      <c r="BD124" t="n">
        <v>44.48680842002</v>
      </c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93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309</v>
      </c>
      <c r="F125" t="n">
        <v>-1</v>
      </c>
      <c r="G125" t="s">
        <v>74</v>
      </c>
      <c r="H125" t="s">
        <v>75</v>
      </c>
      <c r="I125" t="s"/>
      <c r="J125" t="s">
        <v>76</v>
      </c>
      <c r="K125" t="n">
        <v>123</v>
      </c>
      <c r="L125" t="s">
        <v>77</v>
      </c>
      <c r="M125" t="s"/>
      <c r="N125" t="s">
        <v>172</v>
      </c>
      <c r="O125" t="s">
        <v>79</v>
      </c>
      <c r="P125" t="s">
        <v>309</v>
      </c>
      <c r="Q125" t="s"/>
      <c r="R125" t="s">
        <v>80</v>
      </c>
      <c r="S125" t="s">
        <v>132</v>
      </c>
      <c r="T125" t="s">
        <v>82</v>
      </c>
      <c r="U125" t="s"/>
      <c r="V125" t="s">
        <v>83</v>
      </c>
      <c r="W125" t="s">
        <v>84</v>
      </c>
      <c r="X125" t="s"/>
      <c r="Y125" t="s">
        <v>85</v>
      </c>
      <c r="Z125">
        <f>HYPERLINK("https://hotelmonitor-cachepage.eclerx.com/savepage/tk_15427245092460334_sr_2029.html","info")</f>
        <v/>
      </c>
      <c r="AA125" t="n">
        <v>-2444465</v>
      </c>
      <c r="AB125" t="s"/>
      <c r="AC125" t="s"/>
      <c r="AD125" t="s">
        <v>86</v>
      </c>
      <c r="AE125" t="s"/>
      <c r="AF125" t="s"/>
      <c r="AG125" t="s"/>
      <c r="AH125" t="s"/>
      <c r="AI125" t="s"/>
      <c r="AJ125" t="s"/>
      <c r="AK125" t="s">
        <v>87</v>
      </c>
      <c r="AL125" t="s">
        <v>88</v>
      </c>
      <c r="AM125" t="s"/>
      <c r="AN125" t="s">
        <v>87</v>
      </c>
      <c r="AO125" t="s"/>
      <c r="AP125" t="n">
        <v>81</v>
      </c>
      <c r="AQ125" t="s">
        <v>89</v>
      </c>
      <c r="AR125" t="s">
        <v>96</v>
      </c>
      <c r="AS125" t="s"/>
      <c r="AT125" t="s">
        <v>91</v>
      </c>
      <c r="AU125" t="s"/>
      <c r="AV125" t="s"/>
      <c r="AW125" t="s"/>
      <c r="AX125" t="s"/>
      <c r="AY125" t="n">
        <v>2444465</v>
      </c>
      <c r="AZ125" t="s">
        <v>311</v>
      </c>
      <c r="BA125" t="s"/>
      <c r="BB125" t="n">
        <v>54896</v>
      </c>
      <c r="BC125" t="n">
        <v>11.341109275818</v>
      </c>
      <c r="BD125" t="n">
        <v>44.48680842002</v>
      </c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93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309</v>
      </c>
      <c r="F126" t="n">
        <v>-1</v>
      </c>
      <c r="G126" t="s">
        <v>74</v>
      </c>
      <c r="H126" t="s">
        <v>75</v>
      </c>
      <c r="I126" t="s"/>
      <c r="J126" t="s">
        <v>76</v>
      </c>
      <c r="K126" t="n">
        <v>127</v>
      </c>
      <c r="L126" t="s">
        <v>77</v>
      </c>
      <c r="M126" t="s"/>
      <c r="N126" t="s">
        <v>294</v>
      </c>
      <c r="O126" t="s">
        <v>79</v>
      </c>
      <c r="P126" t="s">
        <v>309</v>
      </c>
      <c r="Q126" t="s"/>
      <c r="R126" t="s">
        <v>80</v>
      </c>
      <c r="S126" t="s">
        <v>181</v>
      </c>
      <c r="T126" t="s">
        <v>82</v>
      </c>
      <c r="U126" t="s"/>
      <c r="V126" t="s">
        <v>83</v>
      </c>
      <c r="W126" t="s">
        <v>84</v>
      </c>
      <c r="X126" t="s"/>
      <c r="Y126" t="s">
        <v>85</v>
      </c>
      <c r="Z126">
        <f>HYPERLINK("https://hotelmonitor-cachepage.eclerx.com/savepage/tk_15427245092460334_sr_2029.html","info")</f>
        <v/>
      </c>
      <c r="AA126" t="n">
        <v>-2444465</v>
      </c>
      <c r="AB126" t="s"/>
      <c r="AC126" t="s"/>
      <c r="AD126" t="s">
        <v>86</v>
      </c>
      <c r="AE126" t="s"/>
      <c r="AF126" t="s"/>
      <c r="AG126" t="s"/>
      <c r="AH126" t="s"/>
      <c r="AI126" t="s"/>
      <c r="AJ126" t="s"/>
      <c r="AK126" t="s">
        <v>87</v>
      </c>
      <c r="AL126" t="s">
        <v>88</v>
      </c>
      <c r="AM126" t="s"/>
      <c r="AN126" t="s">
        <v>87</v>
      </c>
      <c r="AO126" t="s"/>
      <c r="AP126" t="n">
        <v>81</v>
      </c>
      <c r="AQ126" t="s">
        <v>89</v>
      </c>
      <c r="AR126" t="s">
        <v>90</v>
      </c>
      <c r="AS126" t="s"/>
      <c r="AT126" t="s">
        <v>91</v>
      </c>
      <c r="AU126" t="s"/>
      <c r="AV126" t="s"/>
      <c r="AW126" t="s"/>
      <c r="AX126" t="s"/>
      <c r="AY126" t="n">
        <v>2444465</v>
      </c>
      <c r="AZ126" t="s">
        <v>311</v>
      </c>
      <c r="BA126" t="s"/>
      <c r="BB126" t="n">
        <v>54896</v>
      </c>
      <c r="BC126" t="n">
        <v>11.341109275818</v>
      </c>
      <c r="BD126" t="n">
        <v>44.48680842002</v>
      </c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93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309</v>
      </c>
      <c r="F127" t="n">
        <v>-1</v>
      </c>
      <c r="G127" t="s">
        <v>74</v>
      </c>
      <c r="H127" t="s">
        <v>75</v>
      </c>
      <c r="I127" t="s"/>
      <c r="J127" t="s">
        <v>76</v>
      </c>
      <c r="K127" t="n">
        <v>156</v>
      </c>
      <c r="L127" t="s">
        <v>77</v>
      </c>
      <c r="M127" t="s"/>
      <c r="N127" t="s">
        <v>314</v>
      </c>
      <c r="O127" t="s">
        <v>79</v>
      </c>
      <c r="P127" t="s">
        <v>309</v>
      </c>
      <c r="Q127" t="s"/>
      <c r="R127" t="s">
        <v>80</v>
      </c>
      <c r="S127" t="s">
        <v>207</v>
      </c>
      <c r="T127" t="s">
        <v>82</v>
      </c>
      <c r="U127" t="s"/>
      <c r="V127" t="s">
        <v>83</v>
      </c>
      <c r="W127" t="s">
        <v>84</v>
      </c>
      <c r="X127" t="s"/>
      <c r="Y127" t="s">
        <v>85</v>
      </c>
      <c r="Z127">
        <f>HYPERLINK("https://hotelmonitor-cachepage.eclerx.com/savepage/tk_15427245092460334_sr_2029.html","info")</f>
        <v/>
      </c>
      <c r="AA127" t="n">
        <v>-2444465</v>
      </c>
      <c r="AB127" t="s"/>
      <c r="AC127" t="s"/>
      <c r="AD127" t="s">
        <v>86</v>
      </c>
      <c r="AE127" t="s"/>
      <c r="AF127" t="s"/>
      <c r="AG127" t="s"/>
      <c r="AH127" t="s"/>
      <c r="AI127" t="s"/>
      <c r="AJ127" t="s"/>
      <c r="AK127" t="s">
        <v>87</v>
      </c>
      <c r="AL127" t="s">
        <v>88</v>
      </c>
      <c r="AM127" t="s"/>
      <c r="AN127" t="s">
        <v>87</v>
      </c>
      <c r="AO127" t="s"/>
      <c r="AP127" t="n">
        <v>81</v>
      </c>
      <c r="AQ127" t="s">
        <v>89</v>
      </c>
      <c r="AR127" t="s">
        <v>90</v>
      </c>
      <c r="AS127" t="s"/>
      <c r="AT127" t="s">
        <v>91</v>
      </c>
      <c r="AU127" t="s"/>
      <c r="AV127" t="s"/>
      <c r="AW127" t="s"/>
      <c r="AX127" t="s"/>
      <c r="AY127" t="n">
        <v>2444465</v>
      </c>
      <c r="AZ127" t="s">
        <v>311</v>
      </c>
      <c r="BA127" t="s"/>
      <c r="BB127" t="n">
        <v>54896</v>
      </c>
      <c r="BC127" t="n">
        <v>11.341109275818</v>
      </c>
      <c r="BD127" t="n">
        <v>44.48680842002</v>
      </c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93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315</v>
      </c>
      <c r="F128" t="n">
        <v>-1</v>
      </c>
      <c r="G128" t="s">
        <v>74</v>
      </c>
      <c r="H128" t="s">
        <v>75</v>
      </c>
      <c r="I128" t="s"/>
      <c r="J128" t="s">
        <v>76</v>
      </c>
      <c r="K128" t="n">
        <v>49</v>
      </c>
      <c r="L128" t="s">
        <v>77</v>
      </c>
      <c r="M128" t="s"/>
      <c r="N128" t="s">
        <v>272</v>
      </c>
      <c r="O128" t="s">
        <v>79</v>
      </c>
      <c r="P128" t="s">
        <v>315</v>
      </c>
      <c r="Q128" t="s"/>
      <c r="R128" t="s">
        <v>80</v>
      </c>
      <c r="S128" t="s">
        <v>316</v>
      </c>
      <c r="T128" t="s">
        <v>82</v>
      </c>
      <c r="U128" t="s"/>
      <c r="V128" t="s">
        <v>83</v>
      </c>
      <c r="W128" t="s">
        <v>84</v>
      </c>
      <c r="X128" t="s"/>
      <c r="Y128" t="s">
        <v>85</v>
      </c>
      <c r="Z128">
        <f>HYPERLINK("https://hotelmonitor-cachepage.eclerx.com/savepage/tk_15427246251534715_sr_2029.html","info")</f>
        <v/>
      </c>
      <c r="AA128" t="n">
        <v>-3502164</v>
      </c>
      <c r="AB128" t="s"/>
      <c r="AC128" t="s"/>
      <c r="AD128" t="s">
        <v>86</v>
      </c>
      <c r="AE128" t="s"/>
      <c r="AF128" t="s"/>
      <c r="AG128" t="s"/>
      <c r="AH128" t="s"/>
      <c r="AI128" t="s"/>
      <c r="AJ128" t="s"/>
      <c r="AK128" t="s">
        <v>87</v>
      </c>
      <c r="AL128" t="s">
        <v>88</v>
      </c>
      <c r="AM128" t="s"/>
      <c r="AN128" t="s">
        <v>87</v>
      </c>
      <c r="AO128" t="s"/>
      <c r="AP128" t="n">
        <v>128</v>
      </c>
      <c r="AQ128" t="s">
        <v>89</v>
      </c>
      <c r="AR128" t="s">
        <v>96</v>
      </c>
      <c r="AS128" t="s"/>
      <c r="AT128" t="s">
        <v>91</v>
      </c>
      <c r="AU128" t="s"/>
      <c r="AV128" t="s"/>
      <c r="AW128" t="s"/>
      <c r="AX128" t="s"/>
      <c r="AY128" t="n">
        <v>3502164</v>
      </c>
      <c r="AZ128" t="s">
        <v>317</v>
      </c>
      <c r="BA128" t="s"/>
      <c r="BB128" t="n">
        <v>145140</v>
      </c>
      <c r="BC128" t="n">
        <v>13.553019</v>
      </c>
      <c r="BD128" t="n">
        <v>43.466532</v>
      </c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104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315</v>
      </c>
      <c r="F129" t="n">
        <v>-1</v>
      </c>
      <c r="G129" t="s">
        <v>74</v>
      </c>
      <c r="H129" t="s">
        <v>75</v>
      </c>
      <c r="I129" t="s"/>
      <c r="J129" t="s">
        <v>76</v>
      </c>
      <c r="K129" t="n">
        <v>55</v>
      </c>
      <c r="L129" t="s">
        <v>77</v>
      </c>
      <c r="M129" t="s"/>
      <c r="N129" t="s">
        <v>272</v>
      </c>
      <c r="O129" t="s">
        <v>79</v>
      </c>
      <c r="P129" t="s">
        <v>315</v>
      </c>
      <c r="Q129" t="s"/>
      <c r="R129" t="s">
        <v>80</v>
      </c>
      <c r="S129" t="s">
        <v>318</v>
      </c>
      <c r="T129" t="s">
        <v>82</v>
      </c>
      <c r="U129" t="s"/>
      <c r="V129" t="s">
        <v>83</v>
      </c>
      <c r="W129" t="s">
        <v>84</v>
      </c>
      <c r="X129" t="s"/>
      <c r="Y129" t="s">
        <v>85</v>
      </c>
      <c r="Z129">
        <f>HYPERLINK("https://hotelmonitor-cachepage.eclerx.com/savepage/tk_15427246251534715_sr_2029.html","info")</f>
        <v/>
      </c>
      <c r="AA129" t="n">
        <v>-3502164</v>
      </c>
      <c r="AB129" t="s"/>
      <c r="AC129" t="s"/>
      <c r="AD129" t="s">
        <v>86</v>
      </c>
      <c r="AE129" t="s"/>
      <c r="AF129" t="s"/>
      <c r="AG129" t="s"/>
      <c r="AH129" t="s"/>
      <c r="AI129" t="s"/>
      <c r="AJ129" t="s"/>
      <c r="AK129" t="s">
        <v>87</v>
      </c>
      <c r="AL129" t="s">
        <v>88</v>
      </c>
      <c r="AM129" t="s"/>
      <c r="AN129" t="s">
        <v>87</v>
      </c>
      <c r="AO129" t="s"/>
      <c r="AP129" t="n">
        <v>128</v>
      </c>
      <c r="AQ129" t="s">
        <v>89</v>
      </c>
      <c r="AR129" t="s">
        <v>96</v>
      </c>
      <c r="AS129" t="s"/>
      <c r="AT129" t="s">
        <v>91</v>
      </c>
      <c r="AU129" t="s"/>
      <c r="AV129" t="s"/>
      <c r="AW129" t="s"/>
      <c r="AX129" t="s"/>
      <c r="AY129" t="n">
        <v>3502164</v>
      </c>
      <c r="AZ129" t="s">
        <v>317</v>
      </c>
      <c r="BA129" t="s"/>
      <c r="BB129" t="n">
        <v>145140</v>
      </c>
      <c r="BC129" t="n">
        <v>13.553019</v>
      </c>
      <c r="BD129" t="n">
        <v>43.466532</v>
      </c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104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319</v>
      </c>
      <c r="F130" t="n">
        <v>-1</v>
      </c>
      <c r="G130" t="s">
        <v>74</v>
      </c>
      <c r="H130" t="s">
        <v>75</v>
      </c>
      <c r="I130" t="s"/>
      <c r="J130" t="s">
        <v>76</v>
      </c>
      <c r="K130" t="n">
        <v>59</v>
      </c>
      <c r="L130" t="s">
        <v>77</v>
      </c>
      <c r="M130" t="s"/>
      <c r="N130" t="s">
        <v>310</v>
      </c>
      <c r="O130" t="s">
        <v>79</v>
      </c>
      <c r="P130" t="s">
        <v>319</v>
      </c>
      <c r="Q130" t="s"/>
      <c r="R130" t="s">
        <v>80</v>
      </c>
      <c r="S130" t="s">
        <v>320</v>
      </c>
      <c r="T130" t="s">
        <v>82</v>
      </c>
      <c r="U130" t="s"/>
      <c r="V130" t="s">
        <v>83</v>
      </c>
      <c r="W130" t="s">
        <v>84</v>
      </c>
      <c r="X130" t="s"/>
      <c r="Y130" t="s">
        <v>85</v>
      </c>
      <c r="Z130">
        <f>HYPERLINK("https://hotelmonitor-cachepage.eclerx.com/savepage/tk_1542724312680892_sr_2029.html","info")</f>
        <v/>
      </c>
      <c r="AA130" t="n">
        <v>-2443062</v>
      </c>
      <c r="AB130" t="s"/>
      <c r="AC130" t="s"/>
      <c r="AD130" t="s">
        <v>86</v>
      </c>
      <c r="AE130" t="s"/>
      <c r="AF130" t="s"/>
      <c r="AG130" t="s"/>
      <c r="AH130" t="s"/>
      <c r="AI130" t="s"/>
      <c r="AJ130" t="s"/>
      <c r="AK130" t="s">
        <v>87</v>
      </c>
      <c r="AL130" t="s">
        <v>88</v>
      </c>
      <c r="AM130" t="s"/>
      <c r="AN130" t="s">
        <v>87</v>
      </c>
      <c r="AO130" t="s"/>
      <c r="AP130" t="n">
        <v>3</v>
      </c>
      <c r="AQ130" t="s">
        <v>89</v>
      </c>
      <c r="AR130" t="s">
        <v>90</v>
      </c>
      <c r="AS130" t="s"/>
      <c r="AT130" t="s">
        <v>91</v>
      </c>
      <c r="AU130" t="s"/>
      <c r="AV130" t="s"/>
      <c r="AW130" t="s"/>
      <c r="AX130" t="s"/>
      <c r="AY130" t="n">
        <v>2443062</v>
      </c>
      <c r="AZ130" t="s">
        <v>321</v>
      </c>
      <c r="BA130" t="s"/>
      <c r="BB130" t="n">
        <v>80618</v>
      </c>
      <c r="BC130" t="n">
        <v>11.281526</v>
      </c>
      <c r="BD130" t="n">
        <v>44.508218</v>
      </c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93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319</v>
      </c>
      <c r="F131" t="n">
        <v>-1</v>
      </c>
      <c r="G131" t="s">
        <v>74</v>
      </c>
      <c r="H131" t="s">
        <v>75</v>
      </c>
      <c r="I131" t="s"/>
      <c r="J131" t="s">
        <v>76</v>
      </c>
      <c r="K131" t="n">
        <v>59</v>
      </c>
      <c r="L131" t="s">
        <v>77</v>
      </c>
      <c r="M131" t="s"/>
      <c r="N131" t="s">
        <v>129</v>
      </c>
      <c r="O131" t="s">
        <v>79</v>
      </c>
      <c r="P131" t="s">
        <v>319</v>
      </c>
      <c r="Q131" t="s"/>
      <c r="R131" t="s">
        <v>80</v>
      </c>
      <c r="S131" t="s">
        <v>320</v>
      </c>
      <c r="T131" t="s">
        <v>82</v>
      </c>
      <c r="U131" t="s"/>
      <c r="V131" t="s">
        <v>83</v>
      </c>
      <c r="W131" t="s">
        <v>84</v>
      </c>
      <c r="X131" t="s"/>
      <c r="Y131" t="s">
        <v>85</v>
      </c>
      <c r="Z131">
        <f>HYPERLINK("https://hotelmonitor-cachepage.eclerx.com/savepage/tk_1542724312680892_sr_2029.html","info")</f>
        <v/>
      </c>
      <c r="AA131" t="n">
        <v>-2443062</v>
      </c>
      <c r="AB131" t="s"/>
      <c r="AC131" t="s"/>
      <c r="AD131" t="s">
        <v>86</v>
      </c>
      <c r="AE131" t="s"/>
      <c r="AF131" t="s"/>
      <c r="AG131" t="s"/>
      <c r="AH131" t="s"/>
      <c r="AI131" t="s"/>
      <c r="AJ131" t="s"/>
      <c r="AK131" t="s">
        <v>87</v>
      </c>
      <c r="AL131" t="s">
        <v>88</v>
      </c>
      <c r="AM131" t="s"/>
      <c r="AN131" t="s">
        <v>87</v>
      </c>
      <c r="AO131" t="s"/>
      <c r="AP131" t="n">
        <v>3</v>
      </c>
      <c r="AQ131" t="s">
        <v>89</v>
      </c>
      <c r="AR131" t="s">
        <v>90</v>
      </c>
      <c r="AS131" t="s"/>
      <c r="AT131" t="s">
        <v>91</v>
      </c>
      <c r="AU131" t="s"/>
      <c r="AV131" t="s"/>
      <c r="AW131" t="s"/>
      <c r="AX131" t="s"/>
      <c r="AY131" t="n">
        <v>2443062</v>
      </c>
      <c r="AZ131" t="s">
        <v>321</v>
      </c>
      <c r="BA131" t="s"/>
      <c r="BB131" t="n">
        <v>80618</v>
      </c>
      <c r="BC131" t="n">
        <v>11.281526</v>
      </c>
      <c r="BD131" t="n">
        <v>44.508218</v>
      </c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93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319</v>
      </c>
      <c r="F132" t="n">
        <v>-1</v>
      </c>
      <c r="G132" t="s">
        <v>74</v>
      </c>
      <c r="H132" t="s">
        <v>75</v>
      </c>
      <c r="I132" t="s"/>
      <c r="J132" t="s">
        <v>76</v>
      </c>
      <c r="K132" t="n">
        <v>64</v>
      </c>
      <c r="L132" t="s">
        <v>77</v>
      </c>
      <c r="M132" t="s"/>
      <c r="N132" t="s">
        <v>97</v>
      </c>
      <c r="O132" t="s">
        <v>79</v>
      </c>
      <c r="P132" t="s">
        <v>319</v>
      </c>
      <c r="Q132" t="s"/>
      <c r="R132" t="s">
        <v>80</v>
      </c>
      <c r="S132" t="s">
        <v>322</v>
      </c>
      <c r="T132" t="s">
        <v>82</v>
      </c>
      <c r="U132" t="s"/>
      <c r="V132" t="s">
        <v>83</v>
      </c>
      <c r="W132" t="s">
        <v>84</v>
      </c>
      <c r="X132" t="s"/>
      <c r="Y132" t="s">
        <v>85</v>
      </c>
      <c r="Z132">
        <f>HYPERLINK("https://hotelmonitor-cachepage.eclerx.com/savepage/tk_1542724312680892_sr_2029.html","info")</f>
        <v/>
      </c>
      <c r="AA132" t="n">
        <v>-2443062</v>
      </c>
      <c r="AB132" t="s"/>
      <c r="AC132" t="s"/>
      <c r="AD132" t="s">
        <v>86</v>
      </c>
      <c r="AE132" t="s"/>
      <c r="AF132" t="s"/>
      <c r="AG132" t="s"/>
      <c r="AH132" t="s"/>
      <c r="AI132" t="s"/>
      <c r="AJ132" t="s"/>
      <c r="AK132" t="s">
        <v>87</v>
      </c>
      <c r="AL132" t="s">
        <v>88</v>
      </c>
      <c r="AM132" t="s"/>
      <c r="AN132" t="s">
        <v>87</v>
      </c>
      <c r="AO132" t="s"/>
      <c r="AP132" t="n">
        <v>3</v>
      </c>
      <c r="AQ132" t="s">
        <v>89</v>
      </c>
      <c r="AR132" t="s">
        <v>99</v>
      </c>
      <c r="AS132" t="s"/>
      <c r="AT132" t="s">
        <v>91</v>
      </c>
      <c r="AU132" t="s"/>
      <c r="AV132" t="s"/>
      <c r="AW132" t="s"/>
      <c r="AX132" t="s"/>
      <c r="AY132" t="n">
        <v>2443062</v>
      </c>
      <c r="AZ132" t="s">
        <v>321</v>
      </c>
      <c r="BA132" t="s"/>
      <c r="BB132" t="n">
        <v>80618</v>
      </c>
      <c r="BC132" t="n">
        <v>11.281526</v>
      </c>
      <c r="BD132" t="n">
        <v>44.508218</v>
      </c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93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319</v>
      </c>
      <c r="F133" t="n">
        <v>-1</v>
      </c>
      <c r="G133" t="s">
        <v>74</v>
      </c>
      <c r="H133" t="s">
        <v>75</v>
      </c>
      <c r="I133" t="s"/>
      <c r="J133" t="s">
        <v>76</v>
      </c>
      <c r="K133" t="n">
        <v>64</v>
      </c>
      <c r="L133" t="s">
        <v>77</v>
      </c>
      <c r="M133" t="s"/>
      <c r="N133" t="s">
        <v>292</v>
      </c>
      <c r="O133" t="s">
        <v>79</v>
      </c>
      <c r="P133" t="s">
        <v>319</v>
      </c>
      <c r="Q133" t="s"/>
      <c r="R133" t="s">
        <v>80</v>
      </c>
      <c r="S133" t="s">
        <v>322</v>
      </c>
      <c r="T133" t="s">
        <v>82</v>
      </c>
      <c r="U133" t="s"/>
      <c r="V133" t="s">
        <v>83</v>
      </c>
      <c r="W133" t="s">
        <v>84</v>
      </c>
      <c r="X133" t="s"/>
      <c r="Y133" t="s">
        <v>85</v>
      </c>
      <c r="Z133">
        <f>HYPERLINK("https://hotelmonitor-cachepage.eclerx.com/savepage/tk_1542724312680892_sr_2029.html","info")</f>
        <v/>
      </c>
      <c r="AA133" t="n">
        <v>-2443062</v>
      </c>
      <c r="AB133" t="s"/>
      <c r="AC133" t="s"/>
      <c r="AD133" t="s">
        <v>86</v>
      </c>
      <c r="AE133" t="s"/>
      <c r="AF133" t="s"/>
      <c r="AG133" t="s"/>
      <c r="AH133" t="s"/>
      <c r="AI133" t="s"/>
      <c r="AJ133" t="s"/>
      <c r="AK133" t="s">
        <v>87</v>
      </c>
      <c r="AL133" t="s">
        <v>88</v>
      </c>
      <c r="AM133" t="s"/>
      <c r="AN133" t="s">
        <v>87</v>
      </c>
      <c r="AO133" t="s"/>
      <c r="AP133" t="n">
        <v>3</v>
      </c>
      <c r="AQ133" t="s">
        <v>89</v>
      </c>
      <c r="AR133" t="s">
        <v>96</v>
      </c>
      <c r="AS133" t="s"/>
      <c r="AT133" t="s">
        <v>91</v>
      </c>
      <c r="AU133" t="s"/>
      <c r="AV133" t="s"/>
      <c r="AW133" t="s"/>
      <c r="AX133" t="s"/>
      <c r="AY133" t="n">
        <v>2443062</v>
      </c>
      <c r="AZ133" t="s">
        <v>321</v>
      </c>
      <c r="BA133" t="s"/>
      <c r="BB133" t="n">
        <v>80618</v>
      </c>
      <c r="BC133" t="n">
        <v>11.281526</v>
      </c>
      <c r="BD133" t="n">
        <v>44.508218</v>
      </c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93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319</v>
      </c>
      <c r="F134" t="n">
        <v>-1</v>
      </c>
      <c r="G134" t="s">
        <v>74</v>
      </c>
      <c r="H134" t="s">
        <v>75</v>
      </c>
      <c r="I134" t="s"/>
      <c r="J134" t="s">
        <v>76</v>
      </c>
      <c r="K134" t="n">
        <v>65</v>
      </c>
      <c r="L134" t="s">
        <v>77</v>
      </c>
      <c r="M134" t="s"/>
      <c r="N134" t="s">
        <v>164</v>
      </c>
      <c r="O134" t="s">
        <v>79</v>
      </c>
      <c r="P134" t="s">
        <v>319</v>
      </c>
      <c r="Q134" t="s"/>
      <c r="R134" t="s">
        <v>80</v>
      </c>
      <c r="S134" t="s">
        <v>323</v>
      </c>
      <c r="T134" t="s">
        <v>82</v>
      </c>
      <c r="U134" t="s"/>
      <c r="V134" t="s">
        <v>83</v>
      </c>
      <c r="W134" t="s">
        <v>84</v>
      </c>
      <c r="X134" t="s"/>
      <c r="Y134" t="s">
        <v>85</v>
      </c>
      <c r="Z134">
        <f>HYPERLINK("https://hotelmonitor-cachepage.eclerx.com/savepage/tk_1542724312680892_sr_2029.html","info")</f>
        <v/>
      </c>
      <c r="AA134" t="n">
        <v>-2443062</v>
      </c>
      <c r="AB134" t="s"/>
      <c r="AC134" t="s"/>
      <c r="AD134" t="s">
        <v>86</v>
      </c>
      <c r="AE134" t="s"/>
      <c r="AF134" t="s"/>
      <c r="AG134" t="s"/>
      <c r="AH134" t="s"/>
      <c r="AI134" t="s"/>
      <c r="AJ134" t="s"/>
      <c r="AK134" t="s">
        <v>87</v>
      </c>
      <c r="AL134" t="s">
        <v>88</v>
      </c>
      <c r="AM134" t="s"/>
      <c r="AN134" t="s">
        <v>87</v>
      </c>
      <c r="AO134" t="s"/>
      <c r="AP134" t="n">
        <v>3</v>
      </c>
      <c r="AQ134" t="s">
        <v>89</v>
      </c>
      <c r="AR134" t="s">
        <v>90</v>
      </c>
      <c r="AS134" t="s"/>
      <c r="AT134" t="s">
        <v>91</v>
      </c>
      <c r="AU134" t="s"/>
      <c r="AV134" t="s"/>
      <c r="AW134" t="s"/>
      <c r="AX134" t="s"/>
      <c r="AY134" t="n">
        <v>2443062</v>
      </c>
      <c r="AZ134" t="s">
        <v>321</v>
      </c>
      <c r="BA134" t="s"/>
      <c r="BB134" t="n">
        <v>80618</v>
      </c>
      <c r="BC134" t="n">
        <v>11.281526</v>
      </c>
      <c r="BD134" t="n">
        <v>44.508218</v>
      </c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93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319</v>
      </c>
      <c r="F135" t="n">
        <v>-1</v>
      </c>
      <c r="G135" t="s">
        <v>74</v>
      </c>
      <c r="H135" t="s">
        <v>75</v>
      </c>
      <c r="I135" t="s"/>
      <c r="J135" t="s">
        <v>76</v>
      </c>
      <c r="K135" t="n">
        <v>69</v>
      </c>
      <c r="L135" t="s">
        <v>77</v>
      </c>
      <c r="M135" t="s"/>
      <c r="N135" t="s">
        <v>94</v>
      </c>
      <c r="O135" t="s">
        <v>79</v>
      </c>
      <c r="P135" t="s">
        <v>319</v>
      </c>
      <c r="Q135" t="s"/>
      <c r="R135" t="s">
        <v>80</v>
      </c>
      <c r="S135" t="s">
        <v>170</v>
      </c>
      <c r="T135" t="s">
        <v>82</v>
      </c>
      <c r="U135" t="s"/>
      <c r="V135" t="s">
        <v>83</v>
      </c>
      <c r="W135" t="s">
        <v>84</v>
      </c>
      <c r="X135" t="s"/>
      <c r="Y135" t="s">
        <v>85</v>
      </c>
      <c r="Z135">
        <f>HYPERLINK("https://hotelmonitor-cachepage.eclerx.com/savepage/tk_1542724312680892_sr_2029.html","info")</f>
        <v/>
      </c>
      <c r="AA135" t="n">
        <v>-2443062</v>
      </c>
      <c r="AB135" t="s"/>
      <c r="AC135" t="s"/>
      <c r="AD135" t="s">
        <v>86</v>
      </c>
      <c r="AE135" t="s"/>
      <c r="AF135" t="s"/>
      <c r="AG135" t="s"/>
      <c r="AH135" t="s"/>
      <c r="AI135" t="s"/>
      <c r="AJ135" t="s"/>
      <c r="AK135" t="s">
        <v>87</v>
      </c>
      <c r="AL135" t="s">
        <v>88</v>
      </c>
      <c r="AM135" t="s"/>
      <c r="AN135" t="s">
        <v>87</v>
      </c>
      <c r="AO135" t="s"/>
      <c r="AP135" t="n">
        <v>3</v>
      </c>
      <c r="AQ135" t="s">
        <v>89</v>
      </c>
      <c r="AR135" t="s">
        <v>96</v>
      </c>
      <c r="AS135" t="s"/>
      <c r="AT135" t="s">
        <v>91</v>
      </c>
      <c r="AU135" t="s"/>
      <c r="AV135" t="s"/>
      <c r="AW135" t="s"/>
      <c r="AX135" t="s"/>
      <c r="AY135" t="n">
        <v>2443062</v>
      </c>
      <c r="AZ135" t="s">
        <v>321</v>
      </c>
      <c r="BA135" t="s"/>
      <c r="BB135" t="n">
        <v>80618</v>
      </c>
      <c r="BC135" t="n">
        <v>11.281526</v>
      </c>
      <c r="BD135" t="n">
        <v>44.508218</v>
      </c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93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319</v>
      </c>
      <c r="F136" t="n">
        <v>-1</v>
      </c>
      <c r="G136" t="s">
        <v>74</v>
      </c>
      <c r="H136" t="s">
        <v>75</v>
      </c>
      <c r="I136" t="s"/>
      <c r="J136" t="s">
        <v>76</v>
      </c>
      <c r="K136" t="n">
        <v>71</v>
      </c>
      <c r="L136" t="s">
        <v>77</v>
      </c>
      <c r="M136" t="s"/>
      <c r="N136" t="s">
        <v>292</v>
      </c>
      <c r="O136" t="s">
        <v>79</v>
      </c>
      <c r="P136" t="s">
        <v>319</v>
      </c>
      <c r="Q136" t="s"/>
      <c r="R136" t="s">
        <v>80</v>
      </c>
      <c r="S136" t="s">
        <v>173</v>
      </c>
      <c r="T136" t="s">
        <v>82</v>
      </c>
      <c r="U136" t="s"/>
      <c r="V136" t="s">
        <v>83</v>
      </c>
      <c r="W136" t="s">
        <v>84</v>
      </c>
      <c r="X136" t="s"/>
      <c r="Y136" t="s">
        <v>85</v>
      </c>
      <c r="Z136">
        <f>HYPERLINK("https://hotelmonitor-cachepage.eclerx.com/savepage/tk_1542724312680892_sr_2029.html","info")</f>
        <v/>
      </c>
      <c r="AA136" t="n">
        <v>-2443062</v>
      </c>
      <c r="AB136" t="s"/>
      <c r="AC136" t="s"/>
      <c r="AD136" t="s">
        <v>86</v>
      </c>
      <c r="AE136" t="s"/>
      <c r="AF136" t="s"/>
      <c r="AG136" t="s"/>
      <c r="AH136" t="s"/>
      <c r="AI136" t="s"/>
      <c r="AJ136" t="s"/>
      <c r="AK136" t="s">
        <v>87</v>
      </c>
      <c r="AL136" t="s">
        <v>88</v>
      </c>
      <c r="AM136" t="s"/>
      <c r="AN136" t="s">
        <v>87</v>
      </c>
      <c r="AO136" t="s"/>
      <c r="AP136" t="n">
        <v>3</v>
      </c>
      <c r="AQ136" t="s">
        <v>89</v>
      </c>
      <c r="AR136" t="s">
        <v>96</v>
      </c>
      <c r="AS136" t="s"/>
      <c r="AT136" t="s">
        <v>91</v>
      </c>
      <c r="AU136" t="s"/>
      <c r="AV136" t="s"/>
      <c r="AW136" t="s"/>
      <c r="AX136" t="s"/>
      <c r="AY136" t="n">
        <v>2443062</v>
      </c>
      <c r="AZ136" t="s">
        <v>321</v>
      </c>
      <c r="BA136" t="s"/>
      <c r="BB136" t="n">
        <v>80618</v>
      </c>
      <c r="BC136" t="n">
        <v>11.281526</v>
      </c>
      <c r="BD136" t="n">
        <v>44.508218</v>
      </c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93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319</v>
      </c>
      <c r="F137" t="n">
        <v>-1</v>
      </c>
      <c r="G137" t="s">
        <v>74</v>
      </c>
      <c r="H137" t="s">
        <v>75</v>
      </c>
      <c r="I137" t="s"/>
      <c r="J137" t="s">
        <v>76</v>
      </c>
      <c r="K137" t="n">
        <v>74</v>
      </c>
      <c r="L137" t="s">
        <v>77</v>
      </c>
      <c r="M137" t="s"/>
      <c r="N137" t="s">
        <v>138</v>
      </c>
      <c r="O137" t="s">
        <v>79</v>
      </c>
      <c r="P137" t="s">
        <v>319</v>
      </c>
      <c r="Q137" t="s"/>
      <c r="R137" t="s">
        <v>80</v>
      </c>
      <c r="S137" t="s">
        <v>287</v>
      </c>
      <c r="T137" t="s">
        <v>82</v>
      </c>
      <c r="U137" t="s"/>
      <c r="V137" t="s">
        <v>83</v>
      </c>
      <c r="W137" t="s">
        <v>84</v>
      </c>
      <c r="X137" t="s"/>
      <c r="Y137" t="s">
        <v>85</v>
      </c>
      <c r="Z137">
        <f>HYPERLINK("https://hotelmonitor-cachepage.eclerx.com/savepage/tk_1542724312680892_sr_2029.html","info")</f>
        <v/>
      </c>
      <c r="AA137" t="n">
        <v>-2443062</v>
      </c>
      <c r="AB137" t="s"/>
      <c r="AC137" t="s"/>
      <c r="AD137" t="s">
        <v>86</v>
      </c>
      <c r="AE137" t="s"/>
      <c r="AF137" t="s"/>
      <c r="AG137" t="s"/>
      <c r="AH137" t="s"/>
      <c r="AI137" t="s"/>
      <c r="AJ137" t="s"/>
      <c r="AK137" t="s">
        <v>87</v>
      </c>
      <c r="AL137" t="s">
        <v>88</v>
      </c>
      <c r="AM137" t="s"/>
      <c r="AN137" t="s">
        <v>87</v>
      </c>
      <c r="AO137" t="s"/>
      <c r="AP137" t="n">
        <v>3</v>
      </c>
      <c r="AQ137" t="s">
        <v>89</v>
      </c>
      <c r="AR137" t="s">
        <v>96</v>
      </c>
      <c r="AS137" t="s"/>
      <c r="AT137" t="s">
        <v>91</v>
      </c>
      <c r="AU137" t="s"/>
      <c r="AV137" t="s"/>
      <c r="AW137" t="s"/>
      <c r="AX137" t="s"/>
      <c r="AY137" t="n">
        <v>2443062</v>
      </c>
      <c r="AZ137" t="s">
        <v>321</v>
      </c>
      <c r="BA137" t="s"/>
      <c r="BB137" t="n">
        <v>80618</v>
      </c>
      <c r="BC137" t="n">
        <v>11.281526</v>
      </c>
      <c r="BD137" t="n">
        <v>44.508218</v>
      </c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93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319</v>
      </c>
      <c r="F138" t="n">
        <v>-1</v>
      </c>
      <c r="G138" t="s">
        <v>74</v>
      </c>
      <c r="H138" t="s">
        <v>75</v>
      </c>
      <c r="I138" t="s"/>
      <c r="J138" t="s">
        <v>76</v>
      </c>
      <c r="K138" t="n">
        <v>79</v>
      </c>
      <c r="L138" t="s">
        <v>77</v>
      </c>
      <c r="M138" t="s"/>
      <c r="N138" t="s">
        <v>324</v>
      </c>
      <c r="O138" t="s">
        <v>79</v>
      </c>
      <c r="P138" t="s">
        <v>319</v>
      </c>
      <c r="Q138" t="s"/>
      <c r="R138" t="s">
        <v>80</v>
      </c>
      <c r="S138" t="s">
        <v>325</v>
      </c>
      <c r="T138" t="s">
        <v>82</v>
      </c>
      <c r="U138" t="s"/>
      <c r="V138" t="s">
        <v>83</v>
      </c>
      <c r="W138" t="s">
        <v>84</v>
      </c>
      <c r="X138" t="s"/>
      <c r="Y138" t="s">
        <v>85</v>
      </c>
      <c r="Z138">
        <f>HYPERLINK("https://hotelmonitor-cachepage.eclerx.com/savepage/tk_1542724312680892_sr_2029.html","info")</f>
        <v/>
      </c>
      <c r="AA138" t="n">
        <v>-2443062</v>
      </c>
      <c r="AB138" t="s"/>
      <c r="AC138" t="s"/>
      <c r="AD138" t="s">
        <v>86</v>
      </c>
      <c r="AE138" t="s"/>
      <c r="AF138" t="s"/>
      <c r="AG138" t="s"/>
      <c r="AH138" t="s"/>
      <c r="AI138" t="s"/>
      <c r="AJ138" t="s"/>
      <c r="AK138" t="s">
        <v>87</v>
      </c>
      <c r="AL138" t="s">
        <v>88</v>
      </c>
      <c r="AM138" t="s"/>
      <c r="AN138" t="s">
        <v>87</v>
      </c>
      <c r="AO138" t="s"/>
      <c r="AP138" t="n">
        <v>3</v>
      </c>
      <c r="AQ138" t="s">
        <v>89</v>
      </c>
      <c r="AR138" t="s">
        <v>96</v>
      </c>
      <c r="AS138" t="s"/>
      <c r="AT138" t="s">
        <v>91</v>
      </c>
      <c r="AU138" t="s"/>
      <c r="AV138" t="s"/>
      <c r="AW138" t="s"/>
      <c r="AX138" t="s"/>
      <c r="AY138" t="n">
        <v>2443062</v>
      </c>
      <c r="AZ138" t="s">
        <v>321</v>
      </c>
      <c r="BA138" t="s"/>
      <c r="BB138" t="n">
        <v>80618</v>
      </c>
      <c r="BC138" t="n">
        <v>11.281526</v>
      </c>
      <c r="BD138" t="n">
        <v>44.508218</v>
      </c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93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326</v>
      </c>
      <c r="F139" t="n">
        <v>3650412</v>
      </c>
      <c r="G139" t="s">
        <v>74</v>
      </c>
      <c r="H139" t="s">
        <v>75</v>
      </c>
      <c r="I139" t="s"/>
      <c r="J139" t="s">
        <v>76</v>
      </c>
      <c r="K139" t="n">
        <v>522</v>
      </c>
      <c r="L139" t="s">
        <v>77</v>
      </c>
      <c r="M139" t="s"/>
      <c r="N139" t="s">
        <v>138</v>
      </c>
      <c r="O139" t="s">
        <v>79</v>
      </c>
      <c r="P139" t="s">
        <v>326</v>
      </c>
      <c r="Q139" t="s"/>
      <c r="R139" t="s">
        <v>80</v>
      </c>
      <c r="S139" t="s">
        <v>327</v>
      </c>
      <c r="T139" t="s">
        <v>82</v>
      </c>
      <c r="U139" t="s"/>
      <c r="V139" t="s">
        <v>83</v>
      </c>
      <c r="W139" t="s">
        <v>84</v>
      </c>
      <c r="X139" t="s"/>
      <c r="Y139" t="s">
        <v>85</v>
      </c>
      <c r="Z139">
        <f>HYPERLINK("https://hotelmonitor-cachepage.eclerx.com/savepage/tk_15427244846038258_sr_2029.html","info")</f>
        <v/>
      </c>
      <c r="AA139" t="n">
        <v>58698</v>
      </c>
      <c r="AB139" t="s"/>
      <c r="AC139" t="s"/>
      <c r="AD139" t="s">
        <v>86</v>
      </c>
      <c r="AE139" t="s"/>
      <c r="AF139" t="s"/>
      <c r="AG139" t="s"/>
      <c r="AH139" t="s"/>
      <c r="AI139" t="s"/>
      <c r="AJ139" t="s"/>
      <c r="AK139" t="s">
        <v>87</v>
      </c>
      <c r="AL139" t="s">
        <v>88</v>
      </c>
      <c r="AM139" t="s"/>
      <c r="AN139" t="s">
        <v>87</v>
      </c>
      <c r="AO139" t="s"/>
      <c r="AP139" t="n">
        <v>71</v>
      </c>
      <c r="AQ139" t="s">
        <v>89</v>
      </c>
      <c r="AR139" t="s">
        <v>96</v>
      </c>
      <c r="AS139" t="s"/>
      <c r="AT139" t="s">
        <v>91</v>
      </c>
      <c r="AU139" t="s"/>
      <c r="AV139" t="s"/>
      <c r="AW139" t="s"/>
      <c r="AX139" t="s"/>
      <c r="AY139" t="n">
        <v>3516434</v>
      </c>
      <c r="AZ139" t="s">
        <v>328</v>
      </c>
      <c r="BA139" t="s"/>
      <c r="BB139" t="n">
        <v>84823</v>
      </c>
      <c r="BC139" t="n">
        <v>12.596844434738</v>
      </c>
      <c r="BD139" t="n">
        <v>44.051659021089</v>
      </c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93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329</v>
      </c>
      <c r="F140" t="n">
        <v>2035363</v>
      </c>
      <c r="G140" t="s">
        <v>74</v>
      </c>
      <c r="H140" t="s">
        <v>75</v>
      </c>
      <c r="I140" t="s"/>
      <c r="J140" t="s">
        <v>76</v>
      </c>
      <c r="K140" t="n">
        <v>137</v>
      </c>
      <c r="L140" t="s">
        <v>77</v>
      </c>
      <c r="M140" t="s"/>
      <c r="N140" t="s">
        <v>330</v>
      </c>
      <c r="O140" t="s">
        <v>79</v>
      </c>
      <c r="P140" t="s">
        <v>331</v>
      </c>
      <c r="Q140" t="s"/>
      <c r="R140" t="s">
        <v>80</v>
      </c>
      <c r="S140" t="s">
        <v>288</v>
      </c>
      <c r="T140" t="s">
        <v>82</v>
      </c>
      <c r="U140" t="s"/>
      <c r="V140" t="s">
        <v>83</v>
      </c>
      <c r="W140" t="s">
        <v>140</v>
      </c>
      <c r="X140" t="s"/>
      <c r="Y140" t="s">
        <v>85</v>
      </c>
      <c r="Z140">
        <f>HYPERLINK("https://hotelmonitor-cachepage.eclerx.com/savepage/tk_15427245476205213_sr_2029.html","info")</f>
        <v/>
      </c>
      <c r="AA140" t="n">
        <v>136782</v>
      </c>
      <c r="AB140" t="s"/>
      <c r="AC140" t="s"/>
      <c r="AD140" t="s">
        <v>86</v>
      </c>
      <c r="AE140" t="s"/>
      <c r="AF140" t="s"/>
      <c r="AG140" t="s"/>
      <c r="AH140" t="s"/>
      <c r="AI140" t="s"/>
      <c r="AJ140" t="s"/>
      <c r="AK140" t="s">
        <v>87</v>
      </c>
      <c r="AL140" t="s">
        <v>88</v>
      </c>
      <c r="AM140" t="s"/>
      <c r="AN140" t="s">
        <v>87</v>
      </c>
      <c r="AO140" t="s"/>
      <c r="AP140" t="n">
        <v>97</v>
      </c>
      <c r="AQ140" t="s">
        <v>89</v>
      </c>
      <c r="AR140" t="s">
        <v>96</v>
      </c>
      <c r="AS140" t="s"/>
      <c r="AT140" t="s">
        <v>91</v>
      </c>
      <c r="AU140" t="s"/>
      <c r="AV140" t="s"/>
      <c r="AW140" t="s"/>
      <c r="AX140" t="s"/>
      <c r="AY140" t="n">
        <v>2311937</v>
      </c>
      <c r="AZ140" t="s">
        <v>332</v>
      </c>
      <c r="BA140" t="s"/>
      <c r="BB140" t="n">
        <v>21066</v>
      </c>
      <c r="BC140" t="n">
        <v>12.583395838738</v>
      </c>
      <c r="BD140" t="n">
        <v>44.065683589103</v>
      </c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93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333</v>
      </c>
      <c r="F141" t="n">
        <v>-1</v>
      </c>
      <c r="G141" t="s">
        <v>74</v>
      </c>
      <c r="H141" t="s">
        <v>75</v>
      </c>
      <c r="I141" t="s"/>
      <c r="J141" t="s">
        <v>76</v>
      </c>
      <c r="K141" t="n">
        <v>56</v>
      </c>
      <c r="L141" t="s">
        <v>77</v>
      </c>
      <c r="M141" t="s"/>
      <c r="N141" t="s">
        <v>97</v>
      </c>
      <c r="O141" t="s">
        <v>79</v>
      </c>
      <c r="P141" t="s">
        <v>333</v>
      </c>
      <c r="Q141" t="s"/>
      <c r="R141" t="s">
        <v>166</v>
      </c>
      <c r="S141" t="s">
        <v>334</v>
      </c>
      <c r="T141" t="s">
        <v>82</v>
      </c>
      <c r="U141" t="s"/>
      <c r="V141" t="s">
        <v>83</v>
      </c>
      <c r="W141" t="s">
        <v>140</v>
      </c>
      <c r="X141" t="s"/>
      <c r="Y141" t="s">
        <v>85</v>
      </c>
      <c r="Z141">
        <f>HYPERLINK("https://hotelmonitor-cachepage.eclerx.com/savepage/tk_1542724381427809_sr_2029.html","info")</f>
        <v/>
      </c>
      <c r="AA141" t="n">
        <v>-6796334</v>
      </c>
      <c r="AB141" t="s"/>
      <c r="AC141" t="s"/>
      <c r="AD141" t="s">
        <v>86</v>
      </c>
      <c r="AE141" t="s"/>
      <c r="AF141" t="s"/>
      <c r="AG141" t="s"/>
      <c r="AH141" t="s"/>
      <c r="AI141" t="s"/>
      <c r="AJ141" t="s"/>
      <c r="AK141" t="s">
        <v>87</v>
      </c>
      <c r="AL141" t="s">
        <v>88</v>
      </c>
      <c r="AM141" t="s"/>
      <c r="AN141" t="s">
        <v>87</v>
      </c>
      <c r="AO141" t="s"/>
      <c r="AP141" t="n">
        <v>30</v>
      </c>
      <c r="AQ141" t="s">
        <v>89</v>
      </c>
      <c r="AR141" t="s">
        <v>99</v>
      </c>
      <c r="AS141" t="s"/>
      <c r="AT141" t="s">
        <v>91</v>
      </c>
      <c r="AU141" t="s"/>
      <c r="AV141" t="s"/>
      <c r="AW141" t="s"/>
      <c r="AX141" t="s"/>
      <c r="AY141" t="n">
        <v>6796334</v>
      </c>
      <c r="AZ141" t="s">
        <v>335</v>
      </c>
      <c r="BA141" t="s"/>
      <c r="BB141" t="n">
        <v>92811</v>
      </c>
      <c r="BC141" t="s"/>
      <c r="BD141" t="s"/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93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333</v>
      </c>
      <c r="F142" t="n">
        <v>-1</v>
      </c>
      <c r="G142" t="s">
        <v>74</v>
      </c>
      <c r="H142" t="s">
        <v>75</v>
      </c>
      <c r="I142" t="s"/>
      <c r="J142" t="s">
        <v>76</v>
      </c>
      <c r="K142" t="n">
        <v>58</v>
      </c>
      <c r="L142" t="s">
        <v>77</v>
      </c>
      <c r="M142" t="s"/>
      <c r="N142" t="s">
        <v>292</v>
      </c>
      <c r="O142" t="s">
        <v>79</v>
      </c>
      <c r="P142" t="s">
        <v>333</v>
      </c>
      <c r="Q142" t="s"/>
      <c r="R142" t="s">
        <v>166</v>
      </c>
      <c r="S142" t="s">
        <v>336</v>
      </c>
      <c r="T142" t="s">
        <v>82</v>
      </c>
      <c r="U142" t="s"/>
      <c r="V142" t="s">
        <v>83</v>
      </c>
      <c r="W142" t="s">
        <v>140</v>
      </c>
      <c r="X142" t="s"/>
      <c r="Y142" t="s">
        <v>85</v>
      </c>
      <c r="Z142">
        <f>HYPERLINK("https://hotelmonitor-cachepage.eclerx.com/savepage/tk_1542724381427809_sr_2029.html","info")</f>
        <v/>
      </c>
      <c r="AA142" t="n">
        <v>-6796334</v>
      </c>
      <c r="AB142" t="s"/>
      <c r="AC142" t="s"/>
      <c r="AD142" t="s">
        <v>86</v>
      </c>
      <c r="AE142" t="s"/>
      <c r="AF142" t="s"/>
      <c r="AG142" t="s"/>
      <c r="AH142" t="s"/>
      <c r="AI142" t="s"/>
      <c r="AJ142" t="s"/>
      <c r="AK142" t="s">
        <v>87</v>
      </c>
      <c r="AL142" t="s">
        <v>88</v>
      </c>
      <c r="AM142" t="s"/>
      <c r="AN142" t="s">
        <v>87</v>
      </c>
      <c r="AO142" t="s"/>
      <c r="AP142" t="n">
        <v>30</v>
      </c>
      <c r="AQ142" t="s">
        <v>89</v>
      </c>
      <c r="AR142" t="s">
        <v>96</v>
      </c>
      <c r="AS142" t="s"/>
      <c r="AT142" t="s">
        <v>91</v>
      </c>
      <c r="AU142" t="s"/>
      <c r="AV142" t="s"/>
      <c r="AW142" t="s"/>
      <c r="AX142" t="s"/>
      <c r="AY142" t="n">
        <v>6796334</v>
      </c>
      <c r="AZ142" t="s">
        <v>335</v>
      </c>
      <c r="BA142" t="s"/>
      <c r="BB142" t="n">
        <v>92811</v>
      </c>
      <c r="BC142" t="s"/>
      <c r="BD142" t="s"/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93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333</v>
      </c>
      <c r="F143" t="n">
        <v>-1</v>
      </c>
      <c r="G143" t="s">
        <v>74</v>
      </c>
      <c r="H143" t="s">
        <v>75</v>
      </c>
      <c r="I143" t="s"/>
      <c r="J143" t="s">
        <v>76</v>
      </c>
      <c r="K143" t="n">
        <v>58</v>
      </c>
      <c r="L143" t="s">
        <v>77</v>
      </c>
      <c r="M143" t="s"/>
      <c r="N143" t="s">
        <v>292</v>
      </c>
      <c r="O143" t="s">
        <v>79</v>
      </c>
      <c r="P143" t="s">
        <v>333</v>
      </c>
      <c r="Q143" t="s"/>
      <c r="R143" t="s">
        <v>166</v>
      </c>
      <c r="S143" t="s">
        <v>336</v>
      </c>
      <c r="T143" t="s">
        <v>82</v>
      </c>
      <c r="U143" t="s"/>
      <c r="V143" t="s">
        <v>83</v>
      </c>
      <c r="W143" t="s">
        <v>140</v>
      </c>
      <c r="X143" t="s"/>
      <c r="Y143" t="s">
        <v>85</v>
      </c>
      <c r="Z143">
        <f>HYPERLINK("https://hotelmonitor-cachepage.eclerx.com/savepage/tk_1542724381427809_sr_2029.html","info")</f>
        <v/>
      </c>
      <c r="AA143" t="n">
        <v>-6796334</v>
      </c>
      <c r="AB143" t="s"/>
      <c r="AC143" t="s"/>
      <c r="AD143" t="s">
        <v>86</v>
      </c>
      <c r="AE143" t="s"/>
      <c r="AF143" t="s"/>
      <c r="AG143" t="s"/>
      <c r="AH143" t="s"/>
      <c r="AI143" t="s"/>
      <c r="AJ143" t="s"/>
      <c r="AK143" t="s">
        <v>87</v>
      </c>
      <c r="AL143" t="s">
        <v>88</v>
      </c>
      <c r="AM143" t="s"/>
      <c r="AN143" t="s">
        <v>87</v>
      </c>
      <c r="AO143" t="s"/>
      <c r="AP143" t="n">
        <v>30</v>
      </c>
      <c r="AQ143" t="s">
        <v>89</v>
      </c>
      <c r="AR143" t="s">
        <v>96</v>
      </c>
      <c r="AS143" t="s"/>
      <c r="AT143" t="s">
        <v>91</v>
      </c>
      <c r="AU143" t="s"/>
      <c r="AV143" t="s"/>
      <c r="AW143" t="s"/>
      <c r="AX143" t="s"/>
      <c r="AY143" t="n">
        <v>6796334</v>
      </c>
      <c r="AZ143" t="s">
        <v>335</v>
      </c>
      <c r="BA143" t="s"/>
      <c r="BB143" t="n">
        <v>92811</v>
      </c>
      <c r="BC143" t="s"/>
      <c r="BD143" t="s"/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93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337</v>
      </c>
      <c r="F144" t="n">
        <v>-1</v>
      </c>
      <c r="G144" t="s">
        <v>74</v>
      </c>
      <c r="H144" t="s">
        <v>75</v>
      </c>
      <c r="I144" t="s"/>
      <c r="J144" t="s">
        <v>76</v>
      </c>
      <c r="K144" t="n">
        <v>169</v>
      </c>
      <c r="L144" t="s">
        <v>77</v>
      </c>
      <c r="M144" t="s"/>
      <c r="N144" t="s">
        <v>189</v>
      </c>
      <c r="O144" t="s">
        <v>79</v>
      </c>
      <c r="P144" t="s">
        <v>337</v>
      </c>
      <c r="Q144" t="s"/>
      <c r="R144" t="s">
        <v>80</v>
      </c>
      <c r="S144" t="s">
        <v>182</v>
      </c>
      <c r="T144" t="s">
        <v>82</v>
      </c>
      <c r="U144" t="s"/>
      <c r="V144" t="s">
        <v>83</v>
      </c>
      <c r="W144" t="s">
        <v>84</v>
      </c>
      <c r="X144" t="s"/>
      <c r="Y144" t="s">
        <v>85</v>
      </c>
      <c r="Z144">
        <f>HYPERLINK("https://hotelmonitor-cachepage.eclerx.com/savepage/tk_1542724337754445_sr_2029.html","info")</f>
        <v/>
      </c>
      <c r="AA144" t="n">
        <v>-2444295</v>
      </c>
      <c r="AB144" t="s"/>
      <c r="AC144" t="s"/>
      <c r="AD144" t="s">
        <v>86</v>
      </c>
      <c r="AE144" t="s"/>
      <c r="AF144" t="s"/>
      <c r="AG144" t="s"/>
      <c r="AH144" t="s"/>
      <c r="AI144" t="s"/>
      <c r="AJ144" t="s"/>
      <c r="AK144" t="s">
        <v>87</v>
      </c>
      <c r="AL144" t="s">
        <v>88</v>
      </c>
      <c r="AM144" t="s"/>
      <c r="AN144" t="s">
        <v>87</v>
      </c>
      <c r="AO144" t="s"/>
      <c r="AP144" t="n">
        <v>13</v>
      </c>
      <c r="AQ144" t="s">
        <v>89</v>
      </c>
      <c r="AR144" t="s">
        <v>96</v>
      </c>
      <c r="AS144" t="s"/>
      <c r="AT144" t="s">
        <v>91</v>
      </c>
      <c r="AU144" t="s"/>
      <c r="AV144" t="s"/>
      <c r="AW144" t="s"/>
      <c r="AX144" t="s"/>
      <c r="AY144" t="n">
        <v>2444295</v>
      </c>
      <c r="AZ144" t="s">
        <v>338</v>
      </c>
      <c r="BA144" t="s"/>
      <c r="BB144" t="n">
        <v>103133</v>
      </c>
      <c r="BC144" t="n">
        <v>11.34234175086</v>
      </c>
      <c r="BD144" t="n">
        <v>44.50247517059</v>
      </c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93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337</v>
      </c>
      <c r="F145" t="n">
        <v>-1</v>
      </c>
      <c r="G145" t="s">
        <v>74</v>
      </c>
      <c r="H145" t="s">
        <v>75</v>
      </c>
      <c r="I145" t="s"/>
      <c r="J145" t="s">
        <v>76</v>
      </c>
      <c r="K145" t="n">
        <v>170</v>
      </c>
      <c r="L145" t="s">
        <v>77</v>
      </c>
      <c r="M145" t="s"/>
      <c r="N145" t="s">
        <v>339</v>
      </c>
      <c r="O145" t="s">
        <v>79</v>
      </c>
      <c r="P145" t="s">
        <v>337</v>
      </c>
      <c r="Q145" t="s"/>
      <c r="R145" t="s">
        <v>80</v>
      </c>
      <c r="S145" t="s">
        <v>116</v>
      </c>
      <c r="T145" t="s">
        <v>82</v>
      </c>
      <c r="U145" t="s"/>
      <c r="V145" t="s">
        <v>83</v>
      </c>
      <c r="W145" t="s">
        <v>84</v>
      </c>
      <c r="X145" t="s"/>
      <c r="Y145" t="s">
        <v>85</v>
      </c>
      <c r="Z145">
        <f>HYPERLINK("https://hotelmonitor-cachepage.eclerx.com/savepage/tk_1542724337754445_sr_2029.html","info")</f>
        <v/>
      </c>
      <c r="AA145" t="n">
        <v>-2444295</v>
      </c>
      <c r="AB145" t="s"/>
      <c r="AC145" t="s"/>
      <c r="AD145" t="s">
        <v>86</v>
      </c>
      <c r="AE145" t="s"/>
      <c r="AF145" t="s"/>
      <c r="AG145" t="s"/>
      <c r="AH145" t="s"/>
      <c r="AI145" t="s"/>
      <c r="AJ145" t="s"/>
      <c r="AK145" t="s">
        <v>87</v>
      </c>
      <c r="AL145" t="s">
        <v>88</v>
      </c>
      <c r="AM145" t="s"/>
      <c r="AN145" t="s">
        <v>87</v>
      </c>
      <c r="AO145" t="s"/>
      <c r="AP145" t="n">
        <v>13</v>
      </c>
      <c r="AQ145" t="s">
        <v>89</v>
      </c>
      <c r="AR145" t="s">
        <v>99</v>
      </c>
      <c r="AS145" t="s"/>
      <c r="AT145" t="s">
        <v>91</v>
      </c>
      <c r="AU145" t="s"/>
      <c r="AV145" t="s"/>
      <c r="AW145" t="s"/>
      <c r="AX145" t="s"/>
      <c r="AY145" t="n">
        <v>2444295</v>
      </c>
      <c r="AZ145" t="s">
        <v>338</v>
      </c>
      <c r="BA145" t="s"/>
      <c r="BB145" t="n">
        <v>103133</v>
      </c>
      <c r="BC145" t="n">
        <v>11.34234175086</v>
      </c>
      <c r="BD145" t="n">
        <v>44.50247517059</v>
      </c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93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337</v>
      </c>
      <c r="F146" t="n">
        <v>-1</v>
      </c>
      <c r="G146" t="s">
        <v>74</v>
      </c>
      <c r="H146" t="s">
        <v>75</v>
      </c>
      <c r="I146" t="s"/>
      <c r="J146" t="s">
        <v>76</v>
      </c>
      <c r="K146" t="n">
        <v>199</v>
      </c>
      <c r="L146" t="s">
        <v>77</v>
      </c>
      <c r="M146" t="s"/>
      <c r="N146" t="s">
        <v>340</v>
      </c>
      <c r="O146" t="s">
        <v>79</v>
      </c>
      <c r="P146" t="s">
        <v>337</v>
      </c>
      <c r="Q146" t="s"/>
      <c r="R146" t="s">
        <v>80</v>
      </c>
      <c r="S146" t="s">
        <v>341</v>
      </c>
      <c r="T146" t="s">
        <v>82</v>
      </c>
      <c r="U146" t="s"/>
      <c r="V146" t="s">
        <v>83</v>
      </c>
      <c r="W146" t="s">
        <v>84</v>
      </c>
      <c r="X146" t="s"/>
      <c r="Y146" t="s">
        <v>85</v>
      </c>
      <c r="Z146">
        <f>HYPERLINK("https://hotelmonitor-cachepage.eclerx.com/savepage/tk_1542724337754445_sr_2029.html","info")</f>
        <v/>
      </c>
      <c r="AA146" t="n">
        <v>-2444295</v>
      </c>
      <c r="AB146" t="s"/>
      <c r="AC146" t="s"/>
      <c r="AD146" t="s">
        <v>86</v>
      </c>
      <c r="AE146" t="s"/>
      <c r="AF146" t="s"/>
      <c r="AG146" t="s"/>
      <c r="AH146" t="s"/>
      <c r="AI146" t="s"/>
      <c r="AJ146" t="s"/>
      <c r="AK146" t="s">
        <v>87</v>
      </c>
      <c r="AL146" t="s">
        <v>88</v>
      </c>
      <c r="AM146" t="s"/>
      <c r="AN146" t="s">
        <v>87</v>
      </c>
      <c r="AO146" t="s"/>
      <c r="AP146" t="n">
        <v>13</v>
      </c>
      <c r="AQ146" t="s">
        <v>89</v>
      </c>
      <c r="AR146" t="s">
        <v>96</v>
      </c>
      <c r="AS146" t="s"/>
      <c r="AT146" t="s">
        <v>91</v>
      </c>
      <c r="AU146" t="s"/>
      <c r="AV146" t="s"/>
      <c r="AW146" t="s"/>
      <c r="AX146" t="s"/>
      <c r="AY146" t="n">
        <v>2444295</v>
      </c>
      <c r="AZ146" t="s">
        <v>338</v>
      </c>
      <c r="BA146" t="s"/>
      <c r="BB146" t="n">
        <v>103133</v>
      </c>
      <c r="BC146" t="n">
        <v>11.34234175086</v>
      </c>
      <c r="BD146" t="n">
        <v>44.50247517059</v>
      </c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93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342</v>
      </c>
      <c r="F147" t="n">
        <v>-1</v>
      </c>
      <c r="G147" t="s">
        <v>74</v>
      </c>
      <c r="H147" t="s">
        <v>75</v>
      </c>
      <c r="I147" t="s"/>
      <c r="J147" t="s">
        <v>76</v>
      </c>
      <c r="K147" t="n">
        <v>104</v>
      </c>
      <c r="L147" t="s">
        <v>77</v>
      </c>
      <c r="M147" t="s"/>
      <c r="N147" t="s">
        <v>343</v>
      </c>
      <c r="O147" t="s">
        <v>79</v>
      </c>
      <c r="P147" t="s">
        <v>342</v>
      </c>
      <c r="Q147" t="s"/>
      <c r="R147" t="s">
        <v>80</v>
      </c>
      <c r="S147" t="s">
        <v>130</v>
      </c>
      <c r="T147" t="s">
        <v>82</v>
      </c>
      <c r="U147" t="s"/>
      <c r="V147" t="s">
        <v>83</v>
      </c>
      <c r="W147" t="s">
        <v>84</v>
      </c>
      <c r="X147" t="s"/>
      <c r="Y147" t="s">
        <v>85</v>
      </c>
      <c r="Z147">
        <f>HYPERLINK("https://hotelmonitor-cachepage.eclerx.com/savepage/tk_15427243939225893_sr_2029.html","info")</f>
        <v/>
      </c>
      <c r="AA147" t="n">
        <v>-2444250</v>
      </c>
      <c r="AB147" t="s"/>
      <c r="AC147" t="s"/>
      <c r="AD147" t="s">
        <v>86</v>
      </c>
      <c r="AE147" t="s"/>
      <c r="AF147" t="s"/>
      <c r="AG147" t="s"/>
      <c r="AH147" t="s"/>
      <c r="AI147" t="s"/>
      <c r="AJ147" t="s"/>
      <c r="AK147" t="s">
        <v>87</v>
      </c>
      <c r="AL147" t="s">
        <v>88</v>
      </c>
      <c r="AM147" t="s"/>
      <c r="AN147" t="s">
        <v>87</v>
      </c>
      <c r="AO147" t="s"/>
      <c r="AP147" t="n">
        <v>35</v>
      </c>
      <c r="AQ147" t="s">
        <v>89</v>
      </c>
      <c r="AR147" t="s">
        <v>96</v>
      </c>
      <c r="AS147" t="s"/>
      <c r="AT147" t="s">
        <v>91</v>
      </c>
      <c r="AU147" t="s"/>
      <c r="AV147" t="s"/>
      <c r="AW147" t="s"/>
      <c r="AX147" t="s"/>
      <c r="AY147" t="n">
        <v>2444250</v>
      </c>
      <c r="AZ147" t="s">
        <v>344</v>
      </c>
      <c r="BA147" t="s"/>
      <c r="BB147" t="n">
        <v>46280</v>
      </c>
      <c r="BC147" t="n">
        <v>11.340519189835</v>
      </c>
      <c r="BD147" t="n">
        <v>44.505687974909</v>
      </c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93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342</v>
      </c>
      <c r="F148" t="n">
        <v>-1</v>
      </c>
      <c r="G148" t="s">
        <v>74</v>
      </c>
      <c r="H148" t="s">
        <v>75</v>
      </c>
      <c r="I148" t="s"/>
      <c r="J148" t="s">
        <v>76</v>
      </c>
      <c r="K148" t="n">
        <v>105</v>
      </c>
      <c r="L148" t="s">
        <v>77</v>
      </c>
      <c r="M148" t="s"/>
      <c r="N148" t="s">
        <v>131</v>
      </c>
      <c r="O148" t="s">
        <v>79</v>
      </c>
      <c r="P148" t="s">
        <v>342</v>
      </c>
      <c r="Q148" t="s"/>
      <c r="R148" t="s">
        <v>80</v>
      </c>
      <c r="S148" t="s">
        <v>312</v>
      </c>
      <c r="T148" t="s">
        <v>82</v>
      </c>
      <c r="U148" t="s"/>
      <c r="V148" t="s">
        <v>83</v>
      </c>
      <c r="W148" t="s">
        <v>84</v>
      </c>
      <c r="X148" t="s"/>
      <c r="Y148" t="s">
        <v>85</v>
      </c>
      <c r="Z148">
        <f>HYPERLINK("https://hotelmonitor-cachepage.eclerx.com/savepage/tk_15427243939225893_sr_2029.html","info")</f>
        <v/>
      </c>
      <c r="AA148" t="n">
        <v>-2444250</v>
      </c>
      <c r="AB148" t="s"/>
      <c r="AC148" t="s"/>
      <c r="AD148" t="s">
        <v>86</v>
      </c>
      <c r="AE148" t="s"/>
      <c r="AF148" t="s"/>
      <c r="AG148" t="s"/>
      <c r="AH148" t="s"/>
      <c r="AI148" t="s"/>
      <c r="AJ148" t="s"/>
      <c r="AK148" t="s">
        <v>87</v>
      </c>
      <c r="AL148" t="s">
        <v>88</v>
      </c>
      <c r="AM148" t="s"/>
      <c r="AN148" t="s">
        <v>87</v>
      </c>
      <c r="AO148" t="s"/>
      <c r="AP148" t="n">
        <v>35</v>
      </c>
      <c r="AQ148" t="s">
        <v>89</v>
      </c>
      <c r="AR148" t="s">
        <v>99</v>
      </c>
      <c r="AS148" t="s"/>
      <c r="AT148" t="s">
        <v>91</v>
      </c>
      <c r="AU148" t="s"/>
      <c r="AV148" t="s"/>
      <c r="AW148" t="s"/>
      <c r="AX148" t="s"/>
      <c r="AY148" t="n">
        <v>2444250</v>
      </c>
      <c r="AZ148" t="s">
        <v>344</v>
      </c>
      <c r="BA148" t="s"/>
      <c r="BB148" t="n">
        <v>46280</v>
      </c>
      <c r="BC148" t="n">
        <v>11.340519189835</v>
      </c>
      <c r="BD148" t="n">
        <v>44.505687974909</v>
      </c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93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345</v>
      </c>
      <c r="F149" t="n">
        <v>-1</v>
      </c>
      <c r="G149" t="s">
        <v>74</v>
      </c>
      <c r="H149" t="s">
        <v>75</v>
      </c>
      <c r="I149" t="s"/>
      <c r="J149" t="s">
        <v>76</v>
      </c>
      <c r="K149" t="n">
        <v>383</v>
      </c>
      <c r="L149" t="s">
        <v>77</v>
      </c>
      <c r="M149" t="s"/>
      <c r="N149" t="s">
        <v>189</v>
      </c>
      <c r="O149" t="s">
        <v>79</v>
      </c>
      <c r="P149" t="s">
        <v>345</v>
      </c>
      <c r="Q149" t="s"/>
      <c r="R149" t="s">
        <v>80</v>
      </c>
      <c r="S149" t="s">
        <v>346</v>
      </c>
      <c r="T149" t="s">
        <v>82</v>
      </c>
      <c r="U149" t="s"/>
      <c r="V149" t="s">
        <v>83</v>
      </c>
      <c r="W149" t="s">
        <v>84</v>
      </c>
      <c r="X149" t="s"/>
      <c r="Y149" t="s">
        <v>85</v>
      </c>
      <c r="Z149">
        <f>HYPERLINK("https://hotelmonitor-cachepage.eclerx.com/savepage/tk_15427243270144148_sr_2029.html","info")</f>
        <v/>
      </c>
      <c r="AA149" t="n">
        <v>-2311891</v>
      </c>
      <c r="AB149" t="s"/>
      <c r="AC149" t="s"/>
      <c r="AD149" t="s">
        <v>86</v>
      </c>
      <c r="AE149" t="s"/>
      <c r="AF149" t="s"/>
      <c r="AG149" t="s"/>
      <c r="AH149" t="s"/>
      <c r="AI149" t="s"/>
      <c r="AJ149" t="s"/>
      <c r="AK149" t="s">
        <v>87</v>
      </c>
      <c r="AL149" t="s">
        <v>88</v>
      </c>
      <c r="AM149" t="s"/>
      <c r="AN149" t="s">
        <v>87</v>
      </c>
      <c r="AO149" t="s"/>
      <c r="AP149" t="n">
        <v>9</v>
      </c>
      <c r="AQ149" t="s">
        <v>89</v>
      </c>
      <c r="AR149" t="s">
        <v>96</v>
      </c>
      <c r="AS149" t="s"/>
      <c r="AT149" t="s">
        <v>91</v>
      </c>
      <c r="AU149" t="s"/>
      <c r="AV149" t="s"/>
      <c r="AW149" t="s"/>
      <c r="AX149" t="s"/>
      <c r="AY149" t="n">
        <v>2311891</v>
      </c>
      <c r="AZ149" t="s">
        <v>347</v>
      </c>
      <c r="BA149" t="s"/>
      <c r="BB149" t="n">
        <v>27911</v>
      </c>
      <c r="BC149" t="n">
        <v>11.342750787735</v>
      </c>
      <c r="BD149" t="n">
        <v>44.496000243724</v>
      </c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93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345</v>
      </c>
      <c r="F150" t="n">
        <v>-1</v>
      </c>
      <c r="G150" t="s">
        <v>74</v>
      </c>
      <c r="H150" t="s">
        <v>75</v>
      </c>
      <c r="I150" t="s"/>
      <c r="J150" t="s">
        <v>76</v>
      </c>
      <c r="K150" t="n">
        <v>385</v>
      </c>
      <c r="L150" t="s">
        <v>77</v>
      </c>
      <c r="M150" t="s"/>
      <c r="N150" t="s">
        <v>189</v>
      </c>
      <c r="O150" t="s">
        <v>79</v>
      </c>
      <c r="P150" t="s">
        <v>345</v>
      </c>
      <c r="Q150" t="s"/>
      <c r="R150" t="s">
        <v>80</v>
      </c>
      <c r="S150" t="s">
        <v>348</v>
      </c>
      <c r="T150" t="s">
        <v>82</v>
      </c>
      <c r="U150" t="s"/>
      <c r="V150" t="s">
        <v>83</v>
      </c>
      <c r="W150" t="s">
        <v>84</v>
      </c>
      <c r="X150" t="s"/>
      <c r="Y150" t="s">
        <v>85</v>
      </c>
      <c r="Z150">
        <f>HYPERLINK("https://hotelmonitor-cachepage.eclerx.com/savepage/tk_15427243270144148_sr_2029.html","info")</f>
        <v/>
      </c>
      <c r="AA150" t="n">
        <v>-2311891</v>
      </c>
      <c r="AB150" t="s"/>
      <c r="AC150" t="s"/>
      <c r="AD150" t="s">
        <v>86</v>
      </c>
      <c r="AE150" t="s"/>
      <c r="AF150" t="s"/>
      <c r="AG150" t="s"/>
      <c r="AH150" t="s"/>
      <c r="AI150" t="s"/>
      <c r="AJ150" t="s"/>
      <c r="AK150" t="s">
        <v>87</v>
      </c>
      <c r="AL150" t="s">
        <v>88</v>
      </c>
      <c r="AM150" t="s"/>
      <c r="AN150" t="s">
        <v>87</v>
      </c>
      <c r="AO150" t="s"/>
      <c r="AP150" t="n">
        <v>9</v>
      </c>
      <c r="AQ150" t="s">
        <v>89</v>
      </c>
      <c r="AR150" t="s">
        <v>349</v>
      </c>
      <c r="AS150" t="s"/>
      <c r="AT150" t="s">
        <v>91</v>
      </c>
      <c r="AU150" t="s"/>
      <c r="AV150" t="s"/>
      <c r="AW150" t="s"/>
      <c r="AX150" t="s"/>
      <c r="AY150" t="n">
        <v>2311891</v>
      </c>
      <c r="AZ150" t="s">
        <v>347</v>
      </c>
      <c r="BA150" t="s"/>
      <c r="BB150" t="n">
        <v>27911</v>
      </c>
      <c r="BC150" t="n">
        <v>11.342750787735</v>
      </c>
      <c r="BD150" t="n">
        <v>44.496000243724</v>
      </c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93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350</v>
      </c>
      <c r="F151" t="n">
        <v>-1</v>
      </c>
      <c r="G151" t="s">
        <v>74</v>
      </c>
      <c r="H151" t="s">
        <v>75</v>
      </c>
      <c r="I151" t="s"/>
      <c r="J151" t="s">
        <v>76</v>
      </c>
      <c r="K151" t="n">
        <v>113</v>
      </c>
      <c r="L151" t="s">
        <v>77</v>
      </c>
      <c r="M151" t="s"/>
      <c r="N151" t="s">
        <v>131</v>
      </c>
      <c r="O151" t="s">
        <v>79</v>
      </c>
      <c r="P151" t="s">
        <v>350</v>
      </c>
      <c r="Q151" t="s"/>
      <c r="R151" t="s">
        <v>80</v>
      </c>
      <c r="S151" t="s">
        <v>351</v>
      </c>
      <c r="T151" t="s">
        <v>82</v>
      </c>
      <c r="U151" t="s"/>
      <c r="V151" t="s">
        <v>83</v>
      </c>
      <c r="W151" t="s">
        <v>84</v>
      </c>
      <c r="X151" t="s"/>
      <c r="Y151" t="s">
        <v>85</v>
      </c>
      <c r="Z151">
        <f>HYPERLINK("https://hotelmonitor-cachepage.eclerx.com/savepage/tk_1542724598089919_sr_2029.html","info")</f>
        <v/>
      </c>
      <c r="AA151" t="n">
        <v>-2636440</v>
      </c>
      <c r="AB151" t="s"/>
      <c r="AC151" t="s"/>
      <c r="AD151" t="s">
        <v>86</v>
      </c>
      <c r="AE151" t="s"/>
      <c r="AF151" t="s"/>
      <c r="AG151" t="s"/>
      <c r="AH151" t="s"/>
      <c r="AI151" t="s"/>
      <c r="AJ151" t="s"/>
      <c r="AK151" t="s">
        <v>87</v>
      </c>
      <c r="AL151" t="s">
        <v>88</v>
      </c>
      <c r="AM151" t="s"/>
      <c r="AN151" t="s">
        <v>87</v>
      </c>
      <c r="AO151" t="s"/>
      <c r="AP151" t="n">
        <v>117</v>
      </c>
      <c r="AQ151" t="s">
        <v>89</v>
      </c>
      <c r="AR151" t="s">
        <v>99</v>
      </c>
      <c r="AS151" t="s"/>
      <c r="AT151" t="s">
        <v>91</v>
      </c>
      <c r="AU151" t="s"/>
      <c r="AV151" t="s"/>
      <c r="AW151" t="s"/>
      <c r="AX151" t="s"/>
      <c r="AY151" t="n">
        <v>2636440</v>
      </c>
      <c r="AZ151" t="s">
        <v>352</v>
      </c>
      <c r="BA151" t="s"/>
      <c r="BB151" t="n">
        <v>110897</v>
      </c>
      <c r="BC151" t="n">
        <v>13.534532</v>
      </c>
      <c r="BD151" t="n">
        <v>43.61396</v>
      </c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104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350</v>
      </c>
      <c r="F152" t="n">
        <v>-1</v>
      </c>
      <c r="G152" t="s">
        <v>74</v>
      </c>
      <c r="H152" t="s">
        <v>75</v>
      </c>
      <c r="I152" t="s"/>
      <c r="J152" t="s">
        <v>76</v>
      </c>
      <c r="K152" t="n">
        <v>116</v>
      </c>
      <c r="L152" t="s">
        <v>77</v>
      </c>
      <c r="M152" t="s"/>
      <c r="N152" t="s">
        <v>184</v>
      </c>
      <c r="O152" t="s">
        <v>79</v>
      </c>
      <c r="P152" t="s">
        <v>350</v>
      </c>
      <c r="Q152" t="s"/>
      <c r="R152" t="s">
        <v>80</v>
      </c>
      <c r="S152" t="s">
        <v>353</v>
      </c>
      <c r="T152" t="s">
        <v>82</v>
      </c>
      <c r="U152" t="s"/>
      <c r="V152" t="s">
        <v>83</v>
      </c>
      <c r="W152" t="s">
        <v>84</v>
      </c>
      <c r="X152" t="s"/>
      <c r="Y152" t="s">
        <v>85</v>
      </c>
      <c r="Z152">
        <f>HYPERLINK("https://hotelmonitor-cachepage.eclerx.com/savepage/tk_1542724598089919_sr_2029.html","info")</f>
        <v/>
      </c>
      <c r="AA152" t="n">
        <v>-2636440</v>
      </c>
      <c r="AB152" t="s"/>
      <c r="AC152" t="s"/>
      <c r="AD152" t="s">
        <v>86</v>
      </c>
      <c r="AE152" t="s"/>
      <c r="AF152" t="s"/>
      <c r="AG152" t="s"/>
      <c r="AH152" t="s"/>
      <c r="AI152" t="s"/>
      <c r="AJ152" t="s"/>
      <c r="AK152" t="s">
        <v>87</v>
      </c>
      <c r="AL152" t="s">
        <v>88</v>
      </c>
      <c r="AM152" t="s"/>
      <c r="AN152" t="s">
        <v>87</v>
      </c>
      <c r="AO152" t="s"/>
      <c r="AP152" t="n">
        <v>117</v>
      </c>
      <c r="AQ152" t="s">
        <v>89</v>
      </c>
      <c r="AR152" t="s">
        <v>96</v>
      </c>
      <c r="AS152" t="s"/>
      <c r="AT152" t="s">
        <v>91</v>
      </c>
      <c r="AU152" t="s"/>
      <c r="AV152" t="s"/>
      <c r="AW152" t="s"/>
      <c r="AX152" t="s"/>
      <c r="AY152" t="n">
        <v>2636440</v>
      </c>
      <c r="AZ152" t="s">
        <v>352</v>
      </c>
      <c r="BA152" t="s"/>
      <c r="BB152" t="n">
        <v>110897</v>
      </c>
      <c r="BC152" t="n">
        <v>13.534532</v>
      </c>
      <c r="BD152" t="n">
        <v>43.61396</v>
      </c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104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354</v>
      </c>
      <c r="F153" t="n">
        <v>-1</v>
      </c>
      <c r="G153" t="s">
        <v>74</v>
      </c>
      <c r="H153" t="s">
        <v>75</v>
      </c>
      <c r="I153" t="s"/>
      <c r="J153" t="s">
        <v>76</v>
      </c>
      <c r="K153" t="n">
        <v>198</v>
      </c>
      <c r="L153" t="s">
        <v>77</v>
      </c>
      <c r="M153" t="s"/>
      <c r="N153" t="s">
        <v>97</v>
      </c>
      <c r="O153" t="s">
        <v>79</v>
      </c>
      <c r="P153" t="s">
        <v>354</v>
      </c>
      <c r="Q153" t="s"/>
      <c r="R153" t="s">
        <v>80</v>
      </c>
      <c r="S153" t="s">
        <v>196</v>
      </c>
      <c r="T153" t="s">
        <v>82</v>
      </c>
      <c r="U153" t="s"/>
      <c r="V153" t="s">
        <v>83</v>
      </c>
      <c r="W153" t="s">
        <v>84</v>
      </c>
      <c r="X153" t="s"/>
      <c r="Y153" t="s">
        <v>85</v>
      </c>
      <c r="Z153">
        <f>HYPERLINK("https://hotelmonitor-cachepage.eclerx.com/savepage/tk_15427244429770858_sr_2029.html","info")</f>
        <v/>
      </c>
      <c r="AA153" t="n">
        <v>-3758141</v>
      </c>
      <c r="AB153" t="s"/>
      <c r="AC153" t="s"/>
      <c r="AD153" t="s">
        <v>86</v>
      </c>
      <c r="AE153" t="s"/>
      <c r="AF153" t="s"/>
      <c r="AG153" t="s"/>
      <c r="AH153" t="s"/>
      <c r="AI153" t="s"/>
      <c r="AJ153" t="s"/>
      <c r="AK153" t="s">
        <v>87</v>
      </c>
      <c r="AL153" t="s">
        <v>88</v>
      </c>
      <c r="AM153" t="s"/>
      <c r="AN153" t="s">
        <v>87</v>
      </c>
      <c r="AO153" t="s"/>
      <c r="AP153" t="n">
        <v>55</v>
      </c>
      <c r="AQ153" t="s">
        <v>89</v>
      </c>
      <c r="AR153" t="s">
        <v>99</v>
      </c>
      <c r="AS153" t="s"/>
      <c r="AT153" t="s">
        <v>91</v>
      </c>
      <c r="AU153" t="s"/>
      <c r="AV153" t="s"/>
      <c r="AW153" t="s"/>
      <c r="AX153" t="s"/>
      <c r="AY153" t="n">
        <v>3758141</v>
      </c>
      <c r="AZ153" t="s">
        <v>355</v>
      </c>
      <c r="BA153" t="s"/>
      <c r="BB153" t="n">
        <v>28473</v>
      </c>
      <c r="BC153" t="n">
        <v>11.342715</v>
      </c>
      <c r="BD153" t="n">
        <v>44.488967</v>
      </c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93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356</v>
      </c>
      <c r="F154" t="n">
        <v>-1</v>
      </c>
      <c r="G154" t="s">
        <v>74</v>
      </c>
      <c r="H154" t="s">
        <v>75</v>
      </c>
      <c r="I154" t="s"/>
      <c r="J154" t="s">
        <v>76</v>
      </c>
      <c r="K154" t="n">
        <v>476</v>
      </c>
      <c r="L154" t="s">
        <v>77</v>
      </c>
      <c r="M154" t="s"/>
      <c r="N154" t="s">
        <v>153</v>
      </c>
      <c r="O154" t="s">
        <v>79</v>
      </c>
      <c r="P154" t="s">
        <v>356</v>
      </c>
      <c r="Q154" t="s"/>
      <c r="R154" t="s">
        <v>80</v>
      </c>
      <c r="S154" t="s">
        <v>357</v>
      </c>
      <c r="T154" t="s">
        <v>82</v>
      </c>
      <c r="U154" t="s"/>
      <c r="V154" t="s">
        <v>83</v>
      </c>
      <c r="W154" t="s">
        <v>84</v>
      </c>
      <c r="X154" t="s"/>
      <c r="Y154" t="s">
        <v>85</v>
      </c>
      <c r="Z154">
        <f>HYPERLINK("https://hotelmonitor-cachepage.eclerx.com/savepage/tk_15427246274915555_sr_2029.html","info")</f>
        <v/>
      </c>
      <c r="AA154" t="n">
        <v>-6796350</v>
      </c>
      <c r="AB154" t="s"/>
      <c r="AC154" t="s"/>
      <c r="AD154" t="s">
        <v>86</v>
      </c>
      <c r="AE154" t="s"/>
      <c r="AF154" t="s"/>
      <c r="AG154" t="s"/>
      <c r="AH154" t="s"/>
      <c r="AI154" t="s"/>
      <c r="AJ154" t="s"/>
      <c r="AK154" t="s">
        <v>87</v>
      </c>
      <c r="AL154" t="s">
        <v>88</v>
      </c>
      <c r="AM154" t="s"/>
      <c r="AN154" t="s">
        <v>87</v>
      </c>
      <c r="AO154" t="s"/>
      <c r="AP154" t="n">
        <v>129</v>
      </c>
      <c r="AQ154" t="s">
        <v>89</v>
      </c>
      <c r="AR154" t="s">
        <v>96</v>
      </c>
      <c r="AS154" t="s"/>
      <c r="AT154" t="s">
        <v>91</v>
      </c>
      <c r="AU154" t="s"/>
      <c r="AV154" t="s"/>
      <c r="AW154" t="s"/>
      <c r="AX154" t="s"/>
      <c r="AY154" t="n">
        <v>6796350</v>
      </c>
      <c r="AZ154" t="s">
        <v>358</v>
      </c>
      <c r="BA154" t="s"/>
      <c r="BB154" t="n">
        <v>198171</v>
      </c>
      <c r="BC154" t="s"/>
      <c r="BD154" t="s"/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104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356</v>
      </c>
      <c r="F155" t="n">
        <v>-1</v>
      </c>
      <c r="G155" t="s">
        <v>74</v>
      </c>
      <c r="H155" t="s">
        <v>75</v>
      </c>
      <c r="I155" t="s"/>
      <c r="J155" t="s">
        <v>76</v>
      </c>
      <c r="K155" t="n">
        <v>476</v>
      </c>
      <c r="L155" t="s">
        <v>77</v>
      </c>
      <c r="M155" t="s"/>
      <c r="N155" t="s">
        <v>359</v>
      </c>
      <c r="O155" t="s">
        <v>79</v>
      </c>
      <c r="P155" t="s">
        <v>356</v>
      </c>
      <c r="Q155" t="s"/>
      <c r="R155" t="s">
        <v>80</v>
      </c>
      <c r="S155" t="s">
        <v>357</v>
      </c>
      <c r="T155" t="s">
        <v>82</v>
      </c>
      <c r="U155" t="s"/>
      <c r="V155" t="s">
        <v>83</v>
      </c>
      <c r="W155" t="s">
        <v>84</v>
      </c>
      <c r="X155" t="s"/>
      <c r="Y155" t="s">
        <v>85</v>
      </c>
      <c r="Z155">
        <f>HYPERLINK("https://hotelmonitor-cachepage.eclerx.com/savepage/tk_15427246274915555_sr_2029.html","info")</f>
        <v/>
      </c>
      <c r="AA155" t="n">
        <v>-6796350</v>
      </c>
      <c r="AB155" t="s"/>
      <c r="AC155" t="s"/>
      <c r="AD155" t="s">
        <v>86</v>
      </c>
      <c r="AE155" t="s"/>
      <c r="AF155" t="s"/>
      <c r="AG155" t="s"/>
      <c r="AH155" t="s"/>
      <c r="AI155" t="s"/>
      <c r="AJ155" t="s"/>
      <c r="AK155" t="s">
        <v>87</v>
      </c>
      <c r="AL155" t="s">
        <v>88</v>
      </c>
      <c r="AM155" t="s"/>
      <c r="AN155" t="s">
        <v>87</v>
      </c>
      <c r="AO155" t="s"/>
      <c r="AP155" t="n">
        <v>129</v>
      </c>
      <c r="AQ155" t="s">
        <v>89</v>
      </c>
      <c r="AR155" t="s">
        <v>96</v>
      </c>
      <c r="AS155" t="s"/>
      <c r="AT155" t="s">
        <v>91</v>
      </c>
      <c r="AU155" t="s"/>
      <c r="AV155" t="s"/>
      <c r="AW155" t="s"/>
      <c r="AX155" t="s"/>
      <c r="AY155" t="n">
        <v>6796350</v>
      </c>
      <c r="AZ155" t="s">
        <v>358</v>
      </c>
      <c r="BA155" t="s"/>
      <c r="BB155" t="n">
        <v>198171</v>
      </c>
      <c r="BC155" t="s"/>
      <c r="BD155" t="s"/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104</v>
      </c>
    </row>
    <row r="156" spans="1:70">
      <c r="A156" t="s">
        <v>70</v>
      </c>
      <c r="B156" t="s">
        <v>71</v>
      </c>
      <c r="C156" t="s">
        <v>72</v>
      </c>
      <c r="D156" t="n">
        <v>2</v>
      </c>
      <c r="E156" t="s">
        <v>356</v>
      </c>
      <c r="F156" t="n">
        <v>-1</v>
      </c>
      <c r="G156" t="s">
        <v>74</v>
      </c>
      <c r="H156" t="s">
        <v>75</v>
      </c>
      <c r="I156" t="s"/>
      <c r="J156" t="s">
        <v>76</v>
      </c>
      <c r="K156" t="n">
        <v>476</v>
      </c>
      <c r="L156" t="s">
        <v>77</v>
      </c>
      <c r="M156" t="s"/>
      <c r="N156" t="s">
        <v>191</v>
      </c>
      <c r="O156" t="s">
        <v>79</v>
      </c>
      <c r="P156" t="s">
        <v>356</v>
      </c>
      <c r="Q156" t="s"/>
      <c r="R156" t="s">
        <v>80</v>
      </c>
      <c r="S156" t="s">
        <v>357</v>
      </c>
      <c r="T156" t="s">
        <v>82</v>
      </c>
      <c r="U156" t="s"/>
      <c r="V156" t="s">
        <v>83</v>
      </c>
      <c r="W156" t="s">
        <v>84</v>
      </c>
      <c r="X156" t="s"/>
      <c r="Y156" t="s">
        <v>85</v>
      </c>
      <c r="Z156">
        <f>HYPERLINK("https://hotelmonitor-cachepage.eclerx.com/savepage/tk_15427246274915555_sr_2029.html","info")</f>
        <v/>
      </c>
      <c r="AA156" t="n">
        <v>-6796350</v>
      </c>
      <c r="AB156" t="s"/>
      <c r="AC156" t="s"/>
      <c r="AD156" t="s">
        <v>86</v>
      </c>
      <c r="AE156" t="s"/>
      <c r="AF156" t="s"/>
      <c r="AG156" t="s"/>
      <c r="AH156" t="s"/>
      <c r="AI156" t="s"/>
      <c r="AJ156" t="s"/>
      <c r="AK156" t="s">
        <v>87</v>
      </c>
      <c r="AL156" t="s">
        <v>88</v>
      </c>
      <c r="AM156" t="s"/>
      <c r="AN156" t="s">
        <v>87</v>
      </c>
      <c r="AO156" t="s"/>
      <c r="AP156" t="n">
        <v>129</v>
      </c>
      <c r="AQ156" t="s">
        <v>89</v>
      </c>
      <c r="AR156" t="s">
        <v>96</v>
      </c>
      <c r="AS156" t="s"/>
      <c r="AT156" t="s">
        <v>91</v>
      </c>
      <c r="AU156" t="s"/>
      <c r="AV156" t="s"/>
      <c r="AW156" t="s"/>
      <c r="AX156" t="s"/>
      <c r="AY156" t="n">
        <v>6796350</v>
      </c>
      <c r="AZ156" t="s">
        <v>358</v>
      </c>
      <c r="BA156" t="s"/>
      <c r="BB156" t="n">
        <v>198171</v>
      </c>
      <c r="BC156" t="s"/>
      <c r="BD156" t="s"/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104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356</v>
      </c>
      <c r="F157" t="n">
        <v>-1</v>
      </c>
      <c r="G157" t="s">
        <v>74</v>
      </c>
      <c r="H157" t="s">
        <v>75</v>
      </c>
      <c r="I157" t="s"/>
      <c r="J157" t="s">
        <v>76</v>
      </c>
      <c r="K157" t="n">
        <v>542</v>
      </c>
      <c r="L157" t="s">
        <v>77</v>
      </c>
      <c r="M157" t="s"/>
      <c r="N157" t="s">
        <v>153</v>
      </c>
      <c r="O157" t="s">
        <v>79</v>
      </c>
      <c r="P157" t="s">
        <v>356</v>
      </c>
      <c r="Q157" t="s"/>
      <c r="R157" t="s">
        <v>80</v>
      </c>
      <c r="S157" t="s">
        <v>360</v>
      </c>
      <c r="T157" t="s">
        <v>82</v>
      </c>
      <c r="U157" t="s"/>
      <c r="V157" t="s">
        <v>83</v>
      </c>
      <c r="W157" t="s">
        <v>108</v>
      </c>
      <c r="X157" t="s"/>
      <c r="Y157" t="s">
        <v>85</v>
      </c>
      <c r="Z157">
        <f>HYPERLINK("https://hotelmonitor-cachepage.eclerx.com/savepage/tk_15427246274915555_sr_2029.html","info")</f>
        <v/>
      </c>
      <c r="AA157" t="n">
        <v>-6796350</v>
      </c>
      <c r="AB157" t="s"/>
      <c r="AC157" t="s"/>
      <c r="AD157" t="s">
        <v>86</v>
      </c>
      <c r="AE157" t="s"/>
      <c r="AF157" t="s"/>
      <c r="AG157" t="s"/>
      <c r="AH157" t="s"/>
      <c r="AI157" t="s"/>
      <c r="AJ157" t="s"/>
      <c r="AK157" t="s">
        <v>87</v>
      </c>
      <c r="AL157" t="s">
        <v>88</v>
      </c>
      <c r="AM157" t="s"/>
      <c r="AN157" t="s">
        <v>87</v>
      </c>
      <c r="AO157" t="s"/>
      <c r="AP157" t="n">
        <v>129</v>
      </c>
      <c r="AQ157" t="s">
        <v>89</v>
      </c>
      <c r="AR157" t="s">
        <v>96</v>
      </c>
      <c r="AS157" t="s"/>
      <c r="AT157" t="s">
        <v>91</v>
      </c>
      <c r="AU157" t="s"/>
      <c r="AV157" t="s"/>
      <c r="AW157" t="s"/>
      <c r="AX157" t="s"/>
      <c r="AY157" t="n">
        <v>6796350</v>
      </c>
      <c r="AZ157" t="s">
        <v>358</v>
      </c>
      <c r="BA157" t="s"/>
      <c r="BB157" t="n">
        <v>198171</v>
      </c>
      <c r="BC157" t="s"/>
      <c r="BD157" t="s"/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104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356</v>
      </c>
      <c r="F158" t="n">
        <v>-1</v>
      </c>
      <c r="G158" t="s">
        <v>74</v>
      </c>
      <c r="H158" t="s">
        <v>75</v>
      </c>
      <c r="I158" t="s"/>
      <c r="J158" t="s">
        <v>76</v>
      </c>
      <c r="K158" t="n">
        <v>542</v>
      </c>
      <c r="L158" t="s">
        <v>77</v>
      </c>
      <c r="M158" t="s"/>
      <c r="N158" t="s">
        <v>191</v>
      </c>
      <c r="O158" t="s">
        <v>79</v>
      </c>
      <c r="P158" t="s">
        <v>356</v>
      </c>
      <c r="Q158" t="s"/>
      <c r="R158" t="s">
        <v>80</v>
      </c>
      <c r="S158" t="s">
        <v>360</v>
      </c>
      <c r="T158" t="s">
        <v>82</v>
      </c>
      <c r="U158" t="s"/>
      <c r="V158" t="s">
        <v>83</v>
      </c>
      <c r="W158" t="s">
        <v>108</v>
      </c>
      <c r="X158" t="s"/>
      <c r="Y158" t="s">
        <v>85</v>
      </c>
      <c r="Z158">
        <f>HYPERLINK("https://hotelmonitor-cachepage.eclerx.com/savepage/tk_15427246274915555_sr_2029.html","info")</f>
        <v/>
      </c>
      <c r="AA158" t="n">
        <v>-6796350</v>
      </c>
      <c r="AB158" t="s"/>
      <c r="AC158" t="s"/>
      <c r="AD158" t="s">
        <v>86</v>
      </c>
      <c r="AE158" t="s"/>
      <c r="AF158" t="s"/>
      <c r="AG158" t="s"/>
      <c r="AH158" t="s"/>
      <c r="AI158" t="s"/>
      <c r="AJ158" t="s"/>
      <c r="AK158" t="s">
        <v>87</v>
      </c>
      <c r="AL158" t="s">
        <v>88</v>
      </c>
      <c r="AM158" t="s"/>
      <c r="AN158" t="s">
        <v>87</v>
      </c>
      <c r="AO158" t="s"/>
      <c r="AP158" t="n">
        <v>129</v>
      </c>
      <c r="AQ158" t="s">
        <v>89</v>
      </c>
      <c r="AR158" t="s">
        <v>96</v>
      </c>
      <c r="AS158" t="s"/>
      <c r="AT158" t="s">
        <v>91</v>
      </c>
      <c r="AU158" t="s"/>
      <c r="AV158" t="s"/>
      <c r="AW158" t="s"/>
      <c r="AX158" t="s"/>
      <c r="AY158" t="n">
        <v>6796350</v>
      </c>
      <c r="AZ158" t="s">
        <v>358</v>
      </c>
      <c r="BA158" t="s"/>
      <c r="BB158" t="n">
        <v>198171</v>
      </c>
      <c r="BC158" t="s"/>
      <c r="BD158" t="s"/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104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356</v>
      </c>
      <c r="F159" t="n">
        <v>-1</v>
      </c>
      <c r="G159" t="s">
        <v>74</v>
      </c>
      <c r="H159" t="s">
        <v>75</v>
      </c>
      <c r="I159" t="s"/>
      <c r="J159" t="s">
        <v>76</v>
      </c>
      <c r="K159" t="n">
        <v>542</v>
      </c>
      <c r="L159" t="s">
        <v>77</v>
      </c>
      <c r="M159" t="s"/>
      <c r="N159" t="s">
        <v>359</v>
      </c>
      <c r="O159" t="s">
        <v>79</v>
      </c>
      <c r="P159" t="s">
        <v>356</v>
      </c>
      <c r="Q159" t="s"/>
      <c r="R159" t="s">
        <v>80</v>
      </c>
      <c r="S159" t="s">
        <v>360</v>
      </c>
      <c r="T159" t="s">
        <v>82</v>
      </c>
      <c r="U159" t="s"/>
      <c r="V159" t="s">
        <v>83</v>
      </c>
      <c r="W159" t="s">
        <v>108</v>
      </c>
      <c r="X159" t="s"/>
      <c r="Y159" t="s">
        <v>85</v>
      </c>
      <c r="Z159">
        <f>HYPERLINK("https://hotelmonitor-cachepage.eclerx.com/savepage/tk_15427246274915555_sr_2029.html","info")</f>
        <v/>
      </c>
      <c r="AA159" t="n">
        <v>-6796350</v>
      </c>
      <c r="AB159" t="s"/>
      <c r="AC159" t="s"/>
      <c r="AD159" t="s">
        <v>86</v>
      </c>
      <c r="AE159" t="s"/>
      <c r="AF159" t="s"/>
      <c r="AG159" t="s"/>
      <c r="AH159" t="s"/>
      <c r="AI159" t="s"/>
      <c r="AJ159" t="s"/>
      <c r="AK159" t="s">
        <v>87</v>
      </c>
      <c r="AL159" t="s">
        <v>88</v>
      </c>
      <c r="AM159" t="s"/>
      <c r="AN159" t="s">
        <v>87</v>
      </c>
      <c r="AO159" t="s"/>
      <c r="AP159" t="n">
        <v>129</v>
      </c>
      <c r="AQ159" t="s">
        <v>89</v>
      </c>
      <c r="AR159" t="s">
        <v>96</v>
      </c>
      <c r="AS159" t="s"/>
      <c r="AT159" t="s">
        <v>91</v>
      </c>
      <c r="AU159" t="s"/>
      <c r="AV159" t="s"/>
      <c r="AW159" t="s"/>
      <c r="AX159" t="s"/>
      <c r="AY159" t="n">
        <v>6796350</v>
      </c>
      <c r="AZ159" t="s">
        <v>358</v>
      </c>
      <c r="BA159" t="s"/>
      <c r="BB159" t="n">
        <v>198171</v>
      </c>
      <c r="BC159" t="s"/>
      <c r="BD159" t="s"/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104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356</v>
      </c>
      <c r="F160" t="n">
        <v>-1</v>
      </c>
      <c r="G160" t="s">
        <v>74</v>
      </c>
      <c r="H160" t="s">
        <v>75</v>
      </c>
      <c r="I160" t="s"/>
      <c r="J160" t="s">
        <v>76</v>
      </c>
      <c r="K160" t="n">
        <v>580</v>
      </c>
      <c r="L160" t="s">
        <v>77</v>
      </c>
      <c r="M160" t="s"/>
      <c r="N160" t="s">
        <v>191</v>
      </c>
      <c r="O160" t="s">
        <v>79</v>
      </c>
      <c r="P160" t="s">
        <v>356</v>
      </c>
      <c r="Q160" t="s"/>
      <c r="R160" t="s">
        <v>80</v>
      </c>
      <c r="S160" t="s">
        <v>361</v>
      </c>
      <c r="T160" t="s">
        <v>82</v>
      </c>
      <c r="U160" t="s"/>
      <c r="V160" t="s">
        <v>83</v>
      </c>
      <c r="W160" t="s">
        <v>161</v>
      </c>
      <c r="X160" t="s"/>
      <c r="Y160" t="s">
        <v>85</v>
      </c>
      <c r="Z160">
        <f>HYPERLINK("https://hotelmonitor-cachepage.eclerx.com/savepage/tk_15427246274915555_sr_2029.html","info")</f>
        <v/>
      </c>
      <c r="AA160" t="n">
        <v>-6796350</v>
      </c>
      <c r="AB160" t="s"/>
      <c r="AC160" t="s"/>
      <c r="AD160" t="s">
        <v>86</v>
      </c>
      <c r="AE160" t="s"/>
      <c r="AF160" t="s"/>
      <c r="AG160" t="s"/>
      <c r="AH160" t="s"/>
      <c r="AI160" t="s"/>
      <c r="AJ160" t="s"/>
      <c r="AK160" t="s">
        <v>87</v>
      </c>
      <c r="AL160" t="s">
        <v>88</v>
      </c>
      <c r="AM160" t="s"/>
      <c r="AN160" t="s">
        <v>87</v>
      </c>
      <c r="AO160" t="s"/>
      <c r="AP160" t="n">
        <v>129</v>
      </c>
      <c r="AQ160" t="s">
        <v>89</v>
      </c>
      <c r="AR160" t="s">
        <v>96</v>
      </c>
      <c r="AS160" t="s"/>
      <c r="AT160" t="s">
        <v>91</v>
      </c>
      <c r="AU160" t="s"/>
      <c r="AV160" t="s"/>
      <c r="AW160" t="s"/>
      <c r="AX160" t="s"/>
      <c r="AY160" t="n">
        <v>6796350</v>
      </c>
      <c r="AZ160" t="s">
        <v>358</v>
      </c>
      <c r="BA160" t="s"/>
      <c r="BB160" t="n">
        <v>198171</v>
      </c>
      <c r="BC160" t="s"/>
      <c r="BD160" t="s"/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104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>
        <v>356</v>
      </c>
      <c r="F161" t="n">
        <v>-1</v>
      </c>
      <c r="G161" t="s">
        <v>74</v>
      </c>
      <c r="H161" t="s">
        <v>75</v>
      </c>
      <c r="I161" t="s"/>
      <c r="J161" t="s">
        <v>76</v>
      </c>
      <c r="K161" t="n">
        <v>580</v>
      </c>
      <c r="L161" t="s">
        <v>77</v>
      </c>
      <c r="M161" t="s"/>
      <c r="N161" t="s">
        <v>359</v>
      </c>
      <c r="O161" t="s">
        <v>79</v>
      </c>
      <c r="P161" t="s">
        <v>356</v>
      </c>
      <c r="Q161" t="s"/>
      <c r="R161" t="s">
        <v>80</v>
      </c>
      <c r="S161" t="s">
        <v>361</v>
      </c>
      <c r="T161" t="s">
        <v>82</v>
      </c>
      <c r="U161" t="s"/>
      <c r="V161" t="s">
        <v>83</v>
      </c>
      <c r="W161" t="s">
        <v>161</v>
      </c>
      <c r="X161" t="s"/>
      <c r="Y161" t="s">
        <v>85</v>
      </c>
      <c r="Z161">
        <f>HYPERLINK("https://hotelmonitor-cachepage.eclerx.com/savepage/tk_15427246274915555_sr_2029.html","info")</f>
        <v/>
      </c>
      <c r="AA161" t="n">
        <v>-6796350</v>
      </c>
      <c r="AB161" t="s"/>
      <c r="AC161" t="s"/>
      <c r="AD161" t="s">
        <v>86</v>
      </c>
      <c r="AE161" t="s"/>
      <c r="AF161" t="s"/>
      <c r="AG161" t="s"/>
      <c r="AH161" t="s"/>
      <c r="AI161" t="s"/>
      <c r="AJ161" t="s"/>
      <c r="AK161" t="s">
        <v>87</v>
      </c>
      <c r="AL161" t="s">
        <v>88</v>
      </c>
      <c r="AM161" t="s"/>
      <c r="AN161" t="s">
        <v>87</v>
      </c>
      <c r="AO161" t="s"/>
      <c r="AP161" t="n">
        <v>129</v>
      </c>
      <c r="AQ161" t="s">
        <v>89</v>
      </c>
      <c r="AR161" t="s">
        <v>96</v>
      </c>
      <c r="AS161" t="s"/>
      <c r="AT161" t="s">
        <v>91</v>
      </c>
      <c r="AU161" t="s"/>
      <c r="AV161" t="s"/>
      <c r="AW161" t="s"/>
      <c r="AX161" t="s"/>
      <c r="AY161" t="n">
        <v>6796350</v>
      </c>
      <c r="AZ161" t="s">
        <v>358</v>
      </c>
      <c r="BA161" t="s"/>
      <c r="BB161" t="n">
        <v>198171</v>
      </c>
      <c r="BC161" t="s"/>
      <c r="BD161" t="s"/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104</v>
      </c>
    </row>
    <row r="162" spans="1:70">
      <c r="A162" t="s">
        <v>70</v>
      </c>
      <c r="B162" t="s">
        <v>71</v>
      </c>
      <c r="C162" t="s">
        <v>72</v>
      </c>
      <c r="D162" t="n">
        <v>2</v>
      </c>
      <c r="E162" t="s">
        <v>356</v>
      </c>
      <c r="F162" t="n">
        <v>-1</v>
      </c>
      <c r="G162" t="s">
        <v>74</v>
      </c>
      <c r="H162" t="s">
        <v>75</v>
      </c>
      <c r="I162" t="s"/>
      <c r="J162" t="s">
        <v>76</v>
      </c>
      <c r="K162" t="n">
        <v>580</v>
      </c>
      <c r="L162" t="s">
        <v>77</v>
      </c>
      <c r="M162" t="s"/>
      <c r="N162" t="s">
        <v>153</v>
      </c>
      <c r="O162" t="s">
        <v>79</v>
      </c>
      <c r="P162" t="s">
        <v>356</v>
      </c>
      <c r="Q162" t="s"/>
      <c r="R162" t="s">
        <v>80</v>
      </c>
      <c r="S162" t="s">
        <v>361</v>
      </c>
      <c r="T162" t="s">
        <v>82</v>
      </c>
      <c r="U162" t="s"/>
      <c r="V162" t="s">
        <v>83</v>
      </c>
      <c r="W162" t="s">
        <v>161</v>
      </c>
      <c r="X162" t="s"/>
      <c r="Y162" t="s">
        <v>85</v>
      </c>
      <c r="Z162">
        <f>HYPERLINK("https://hotelmonitor-cachepage.eclerx.com/savepage/tk_15427246274915555_sr_2029.html","info")</f>
        <v/>
      </c>
      <c r="AA162" t="n">
        <v>-6796350</v>
      </c>
      <c r="AB162" t="s"/>
      <c r="AC162" t="s"/>
      <c r="AD162" t="s">
        <v>86</v>
      </c>
      <c r="AE162" t="s"/>
      <c r="AF162" t="s"/>
      <c r="AG162" t="s"/>
      <c r="AH162" t="s"/>
      <c r="AI162" t="s"/>
      <c r="AJ162" t="s"/>
      <c r="AK162" t="s">
        <v>87</v>
      </c>
      <c r="AL162" t="s">
        <v>88</v>
      </c>
      <c r="AM162" t="s"/>
      <c r="AN162" t="s">
        <v>87</v>
      </c>
      <c r="AO162" t="s"/>
      <c r="AP162" t="n">
        <v>129</v>
      </c>
      <c r="AQ162" t="s">
        <v>89</v>
      </c>
      <c r="AR162" t="s">
        <v>96</v>
      </c>
      <c r="AS162" t="s"/>
      <c r="AT162" t="s">
        <v>91</v>
      </c>
      <c r="AU162" t="s"/>
      <c r="AV162" t="s"/>
      <c r="AW162" t="s"/>
      <c r="AX162" t="s"/>
      <c r="AY162" t="n">
        <v>6796350</v>
      </c>
      <c r="AZ162" t="s">
        <v>358</v>
      </c>
      <c r="BA162" t="s"/>
      <c r="BB162" t="n">
        <v>198171</v>
      </c>
      <c r="BC162" t="s"/>
      <c r="BD162" t="s"/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104</v>
      </c>
    </row>
    <row r="163" spans="1:70">
      <c r="A163" t="s">
        <v>70</v>
      </c>
      <c r="B163" t="s">
        <v>71</v>
      </c>
      <c r="C163" t="s">
        <v>72</v>
      </c>
      <c r="D163" t="n">
        <v>2</v>
      </c>
      <c r="E163" t="s">
        <v>362</v>
      </c>
      <c r="F163" t="n">
        <v>2035400</v>
      </c>
      <c r="G163" t="s">
        <v>74</v>
      </c>
      <c r="H163" t="s">
        <v>75</v>
      </c>
      <c r="I163" t="s"/>
      <c r="J163" t="s">
        <v>76</v>
      </c>
      <c r="K163" t="n">
        <v>49</v>
      </c>
      <c r="L163" t="s">
        <v>77</v>
      </c>
      <c r="M163" t="s"/>
      <c r="N163" t="s">
        <v>363</v>
      </c>
      <c r="O163" t="s">
        <v>79</v>
      </c>
      <c r="P163" t="s">
        <v>364</v>
      </c>
      <c r="Q163" t="s"/>
      <c r="R163" t="s">
        <v>253</v>
      </c>
      <c r="S163" t="s">
        <v>316</v>
      </c>
      <c r="T163" t="s">
        <v>82</v>
      </c>
      <c r="U163" t="s"/>
      <c r="V163" t="s">
        <v>83</v>
      </c>
      <c r="W163" t="s">
        <v>84</v>
      </c>
      <c r="X163" t="s"/>
      <c r="Y163" t="s">
        <v>85</v>
      </c>
      <c r="Z163">
        <f>HYPERLINK("https://hotelmonitor-cachepage.eclerx.com/savepage/tk_1542724474632541_sr_2029.html","info")</f>
        <v/>
      </c>
      <c r="AA163" t="n">
        <v>338434</v>
      </c>
      <c r="AB163" t="s"/>
      <c r="AC163" t="s"/>
      <c r="AD163" t="s">
        <v>86</v>
      </c>
      <c r="AE163" t="s"/>
      <c r="AF163" t="s"/>
      <c r="AG163" t="s"/>
      <c r="AH163" t="s"/>
      <c r="AI163" t="s"/>
      <c r="AJ163" t="s"/>
      <c r="AK163" t="s">
        <v>87</v>
      </c>
      <c r="AL163" t="s">
        <v>88</v>
      </c>
      <c r="AM163" t="s"/>
      <c r="AN163" t="s">
        <v>87</v>
      </c>
      <c r="AO163" t="s"/>
      <c r="AP163" t="n">
        <v>67</v>
      </c>
      <c r="AQ163" t="s">
        <v>89</v>
      </c>
      <c r="AR163" t="s">
        <v>90</v>
      </c>
      <c r="AS163" t="s"/>
      <c r="AT163" t="s">
        <v>91</v>
      </c>
      <c r="AU163" t="s"/>
      <c r="AV163" t="s"/>
      <c r="AW163" t="s"/>
      <c r="AX163" t="s"/>
      <c r="AY163" t="n">
        <v>2311880</v>
      </c>
      <c r="AZ163" t="s">
        <v>365</v>
      </c>
      <c r="BA163" t="s"/>
      <c r="BB163" t="n">
        <v>72660</v>
      </c>
      <c r="BC163" t="n">
        <v>12.589752</v>
      </c>
      <c r="BD163" t="n">
        <v>44.059732</v>
      </c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93</v>
      </c>
    </row>
    <row r="164" spans="1:70">
      <c r="A164" t="s">
        <v>70</v>
      </c>
      <c r="B164" t="s">
        <v>71</v>
      </c>
      <c r="C164" t="s">
        <v>72</v>
      </c>
      <c r="D164" t="n">
        <v>2</v>
      </c>
      <c r="E164" t="s">
        <v>362</v>
      </c>
      <c r="F164" t="n">
        <v>2035400</v>
      </c>
      <c r="G164" t="s">
        <v>74</v>
      </c>
      <c r="H164" t="s">
        <v>75</v>
      </c>
      <c r="I164" t="s"/>
      <c r="J164" t="s">
        <v>76</v>
      </c>
      <c r="K164" t="n">
        <v>49</v>
      </c>
      <c r="L164" t="s">
        <v>77</v>
      </c>
      <c r="M164" t="s"/>
      <c r="N164" t="s">
        <v>363</v>
      </c>
      <c r="O164" t="s">
        <v>79</v>
      </c>
      <c r="P164" t="s">
        <v>364</v>
      </c>
      <c r="Q164" t="s"/>
      <c r="R164" t="s">
        <v>253</v>
      </c>
      <c r="S164" t="s">
        <v>316</v>
      </c>
      <c r="T164" t="s">
        <v>82</v>
      </c>
      <c r="U164" t="s"/>
      <c r="V164" t="s">
        <v>83</v>
      </c>
      <c r="W164" t="s">
        <v>84</v>
      </c>
      <c r="X164" t="s"/>
      <c r="Y164" t="s">
        <v>85</v>
      </c>
      <c r="Z164">
        <f>HYPERLINK("https://hotelmonitor-cachepage.eclerx.com/savepage/tk_1542724474632541_sr_2029.html","info")</f>
        <v/>
      </c>
      <c r="AA164" t="n">
        <v>338434</v>
      </c>
      <c r="AB164" t="s"/>
      <c r="AC164" t="s"/>
      <c r="AD164" t="s">
        <v>86</v>
      </c>
      <c r="AE164" t="s"/>
      <c r="AF164" t="s"/>
      <c r="AG164" t="s"/>
      <c r="AH164" t="s"/>
      <c r="AI164" t="s"/>
      <c r="AJ164" t="s"/>
      <c r="AK164" t="s">
        <v>87</v>
      </c>
      <c r="AL164" t="s">
        <v>88</v>
      </c>
      <c r="AM164" t="s"/>
      <c r="AN164" t="s">
        <v>87</v>
      </c>
      <c r="AO164" t="s"/>
      <c r="AP164" t="n">
        <v>67</v>
      </c>
      <c r="AQ164" t="s">
        <v>89</v>
      </c>
      <c r="AR164" t="s">
        <v>366</v>
      </c>
      <c r="AS164" t="s"/>
      <c r="AT164" t="s">
        <v>91</v>
      </c>
      <c r="AU164" t="s"/>
      <c r="AV164" t="s"/>
      <c r="AW164" t="s"/>
      <c r="AX164" t="s"/>
      <c r="AY164" t="n">
        <v>2311880</v>
      </c>
      <c r="AZ164" t="s">
        <v>365</v>
      </c>
      <c r="BA164" t="s"/>
      <c r="BB164" t="n">
        <v>72660</v>
      </c>
      <c r="BC164" t="n">
        <v>12.589752</v>
      </c>
      <c r="BD164" t="n">
        <v>44.059732</v>
      </c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93</v>
      </c>
    </row>
    <row r="165" spans="1:70">
      <c r="A165" t="s">
        <v>70</v>
      </c>
      <c r="B165" t="s">
        <v>71</v>
      </c>
      <c r="C165" t="s">
        <v>72</v>
      </c>
      <c r="D165" t="n">
        <v>2</v>
      </c>
      <c r="E165" t="s">
        <v>362</v>
      </c>
      <c r="F165" t="n">
        <v>2035400</v>
      </c>
      <c r="G165" t="s">
        <v>74</v>
      </c>
      <c r="H165" t="s">
        <v>75</v>
      </c>
      <c r="I165" t="s"/>
      <c r="J165" t="s">
        <v>76</v>
      </c>
      <c r="K165" t="n">
        <v>68</v>
      </c>
      <c r="L165" t="s">
        <v>77</v>
      </c>
      <c r="M165" t="s"/>
      <c r="N165" t="s">
        <v>367</v>
      </c>
      <c r="O165" t="s">
        <v>79</v>
      </c>
      <c r="P165" t="s">
        <v>364</v>
      </c>
      <c r="Q165" t="s"/>
      <c r="R165" t="s">
        <v>253</v>
      </c>
      <c r="S165" t="s">
        <v>368</v>
      </c>
      <c r="T165" t="s">
        <v>82</v>
      </c>
      <c r="U165" t="s"/>
      <c r="V165" t="s">
        <v>83</v>
      </c>
      <c r="W165" t="s">
        <v>84</v>
      </c>
      <c r="X165" t="s"/>
      <c r="Y165" t="s">
        <v>85</v>
      </c>
      <c r="Z165">
        <f>HYPERLINK("https://hotelmonitor-cachepage.eclerx.com/savepage/tk_1542724474632541_sr_2029.html","info")</f>
        <v/>
      </c>
      <c r="AA165" t="n">
        <v>338434</v>
      </c>
      <c r="AB165" t="s"/>
      <c r="AC165" t="s"/>
      <c r="AD165" t="s">
        <v>86</v>
      </c>
      <c r="AE165" t="s"/>
      <c r="AF165" t="s"/>
      <c r="AG165" t="s"/>
      <c r="AH165" t="s"/>
      <c r="AI165" t="s"/>
      <c r="AJ165" t="s"/>
      <c r="AK165" t="s">
        <v>87</v>
      </c>
      <c r="AL165" t="s">
        <v>88</v>
      </c>
      <c r="AM165" t="s"/>
      <c r="AN165" t="s">
        <v>87</v>
      </c>
      <c r="AO165" t="s"/>
      <c r="AP165" t="n">
        <v>67</v>
      </c>
      <c r="AQ165" t="s">
        <v>89</v>
      </c>
      <c r="AR165" t="s">
        <v>90</v>
      </c>
      <c r="AS165" t="s"/>
      <c r="AT165" t="s">
        <v>91</v>
      </c>
      <c r="AU165" t="s"/>
      <c r="AV165" t="s"/>
      <c r="AW165" t="s"/>
      <c r="AX165" t="s"/>
      <c r="AY165" t="n">
        <v>2311880</v>
      </c>
      <c r="AZ165" t="s">
        <v>365</v>
      </c>
      <c r="BA165" t="s"/>
      <c r="BB165" t="n">
        <v>72660</v>
      </c>
      <c r="BC165" t="n">
        <v>12.589752</v>
      </c>
      <c r="BD165" t="n">
        <v>44.059732</v>
      </c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93</v>
      </c>
    </row>
    <row r="166" spans="1:70">
      <c r="A166" t="s">
        <v>70</v>
      </c>
      <c r="B166" t="s">
        <v>71</v>
      </c>
      <c r="C166" t="s">
        <v>72</v>
      </c>
      <c r="D166" t="n">
        <v>2</v>
      </c>
      <c r="E166" t="s">
        <v>362</v>
      </c>
      <c r="F166" t="n">
        <v>2035400</v>
      </c>
      <c r="G166" t="s">
        <v>74</v>
      </c>
      <c r="H166" t="s">
        <v>75</v>
      </c>
      <c r="I166" t="s"/>
      <c r="J166" t="s">
        <v>76</v>
      </c>
      <c r="K166" t="n">
        <v>68</v>
      </c>
      <c r="L166" t="s">
        <v>77</v>
      </c>
      <c r="M166" t="s"/>
      <c r="N166" t="s">
        <v>367</v>
      </c>
      <c r="O166" t="s">
        <v>79</v>
      </c>
      <c r="P166" t="s">
        <v>364</v>
      </c>
      <c r="Q166" t="s"/>
      <c r="R166" t="s">
        <v>253</v>
      </c>
      <c r="S166" t="s">
        <v>368</v>
      </c>
      <c r="T166" t="s">
        <v>82</v>
      </c>
      <c r="U166" t="s"/>
      <c r="V166" t="s">
        <v>83</v>
      </c>
      <c r="W166" t="s">
        <v>84</v>
      </c>
      <c r="X166" t="s"/>
      <c r="Y166" t="s">
        <v>85</v>
      </c>
      <c r="Z166">
        <f>HYPERLINK("https://hotelmonitor-cachepage.eclerx.com/savepage/tk_1542724474632541_sr_2029.html","info")</f>
        <v/>
      </c>
      <c r="AA166" t="n">
        <v>338434</v>
      </c>
      <c r="AB166" t="s"/>
      <c r="AC166" t="s"/>
      <c r="AD166" t="s">
        <v>86</v>
      </c>
      <c r="AE166" t="s"/>
      <c r="AF166" t="s"/>
      <c r="AG166" t="s"/>
      <c r="AH166" t="s"/>
      <c r="AI166" t="s"/>
      <c r="AJ166" t="s"/>
      <c r="AK166" t="s">
        <v>87</v>
      </c>
      <c r="AL166" t="s">
        <v>88</v>
      </c>
      <c r="AM166" t="s"/>
      <c r="AN166" t="s">
        <v>87</v>
      </c>
      <c r="AO166" t="s"/>
      <c r="AP166" t="n">
        <v>67</v>
      </c>
      <c r="AQ166" t="s">
        <v>89</v>
      </c>
      <c r="AR166" t="s">
        <v>366</v>
      </c>
      <c r="AS166" t="s"/>
      <c r="AT166" t="s">
        <v>91</v>
      </c>
      <c r="AU166" t="s"/>
      <c r="AV166" t="s"/>
      <c r="AW166" t="s"/>
      <c r="AX166" t="s"/>
      <c r="AY166" t="n">
        <v>2311880</v>
      </c>
      <c r="AZ166" t="s">
        <v>365</v>
      </c>
      <c r="BA166" t="s"/>
      <c r="BB166" t="n">
        <v>72660</v>
      </c>
      <c r="BC166" t="n">
        <v>12.589752</v>
      </c>
      <c r="BD166" t="n">
        <v>44.059732</v>
      </c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93</v>
      </c>
    </row>
    <row r="167" spans="1:70">
      <c r="A167" t="s">
        <v>70</v>
      </c>
      <c r="B167" t="s">
        <v>71</v>
      </c>
      <c r="C167" t="s">
        <v>72</v>
      </c>
      <c r="D167" t="n">
        <v>2</v>
      </c>
      <c r="E167" t="s">
        <v>362</v>
      </c>
      <c r="F167" t="n">
        <v>2035400</v>
      </c>
      <c r="G167" t="s">
        <v>74</v>
      </c>
      <c r="H167" t="s">
        <v>75</v>
      </c>
      <c r="I167" t="s"/>
      <c r="J167" t="s">
        <v>76</v>
      </c>
      <c r="K167" t="n">
        <v>71</v>
      </c>
      <c r="L167" t="s">
        <v>77</v>
      </c>
      <c r="M167" t="s"/>
      <c r="N167" t="s">
        <v>369</v>
      </c>
      <c r="O167" t="s">
        <v>79</v>
      </c>
      <c r="P167" t="s">
        <v>364</v>
      </c>
      <c r="Q167" t="s"/>
      <c r="R167" t="s">
        <v>253</v>
      </c>
      <c r="S167" t="s">
        <v>173</v>
      </c>
      <c r="T167" t="s">
        <v>82</v>
      </c>
      <c r="U167" t="s"/>
      <c r="V167" t="s">
        <v>83</v>
      </c>
      <c r="W167" t="s">
        <v>84</v>
      </c>
      <c r="X167" t="s"/>
      <c r="Y167" t="s">
        <v>85</v>
      </c>
      <c r="Z167">
        <f>HYPERLINK("https://hotelmonitor-cachepage.eclerx.com/savepage/tk_1542724474632541_sr_2029.html","info")</f>
        <v/>
      </c>
      <c r="AA167" t="n">
        <v>338434</v>
      </c>
      <c r="AB167" t="s"/>
      <c r="AC167" t="s"/>
      <c r="AD167" t="s">
        <v>86</v>
      </c>
      <c r="AE167" t="s"/>
      <c r="AF167" t="s"/>
      <c r="AG167" t="s"/>
      <c r="AH167" t="s"/>
      <c r="AI167" t="s"/>
      <c r="AJ167" t="s"/>
      <c r="AK167" t="s">
        <v>87</v>
      </c>
      <c r="AL167" t="s">
        <v>88</v>
      </c>
      <c r="AM167" t="s"/>
      <c r="AN167" t="s">
        <v>87</v>
      </c>
      <c r="AO167" t="s"/>
      <c r="AP167" t="n">
        <v>67</v>
      </c>
      <c r="AQ167" t="s">
        <v>89</v>
      </c>
      <c r="AR167" t="s">
        <v>96</v>
      </c>
      <c r="AS167" t="s"/>
      <c r="AT167" t="s">
        <v>91</v>
      </c>
      <c r="AU167" t="s"/>
      <c r="AV167" t="s"/>
      <c r="AW167" t="s"/>
      <c r="AX167" t="s"/>
      <c r="AY167" t="n">
        <v>2311880</v>
      </c>
      <c r="AZ167" t="s">
        <v>365</v>
      </c>
      <c r="BA167" t="s"/>
      <c r="BB167" t="n">
        <v>72660</v>
      </c>
      <c r="BC167" t="n">
        <v>12.589752</v>
      </c>
      <c r="BD167" t="n">
        <v>44.059732</v>
      </c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93</v>
      </c>
    </row>
    <row r="168" spans="1:70">
      <c r="A168" t="s">
        <v>70</v>
      </c>
      <c r="B168" t="s">
        <v>71</v>
      </c>
      <c r="C168" t="s">
        <v>72</v>
      </c>
      <c r="D168" t="n">
        <v>2</v>
      </c>
      <c r="E168" t="s">
        <v>362</v>
      </c>
      <c r="F168" t="n">
        <v>2035400</v>
      </c>
      <c r="G168" t="s">
        <v>74</v>
      </c>
      <c r="H168" t="s">
        <v>75</v>
      </c>
      <c r="I168" t="s"/>
      <c r="J168" t="s">
        <v>76</v>
      </c>
      <c r="K168" t="n">
        <v>83</v>
      </c>
      <c r="L168" t="s">
        <v>77</v>
      </c>
      <c r="M168" t="s"/>
      <c r="N168" t="s">
        <v>370</v>
      </c>
      <c r="O168" t="s">
        <v>79</v>
      </c>
      <c r="P168" t="s">
        <v>364</v>
      </c>
      <c r="Q168" t="s"/>
      <c r="R168" t="s">
        <v>253</v>
      </c>
      <c r="S168" t="s">
        <v>371</v>
      </c>
      <c r="T168" t="s">
        <v>82</v>
      </c>
      <c r="U168" t="s"/>
      <c r="V168" t="s">
        <v>83</v>
      </c>
      <c r="W168" t="s">
        <v>84</v>
      </c>
      <c r="X168" t="s"/>
      <c r="Y168" t="s">
        <v>85</v>
      </c>
      <c r="Z168">
        <f>HYPERLINK("https://hotelmonitor-cachepage.eclerx.com/savepage/tk_1542724474632541_sr_2029.html","info")</f>
        <v/>
      </c>
      <c r="AA168" t="n">
        <v>338434</v>
      </c>
      <c r="AB168" t="s"/>
      <c r="AC168" t="s"/>
      <c r="AD168" t="s">
        <v>86</v>
      </c>
      <c r="AE168" t="s"/>
      <c r="AF168" t="s"/>
      <c r="AG168" t="s"/>
      <c r="AH168" t="s"/>
      <c r="AI168" t="s"/>
      <c r="AJ168" t="s"/>
      <c r="AK168" t="s">
        <v>87</v>
      </c>
      <c r="AL168" t="s">
        <v>88</v>
      </c>
      <c r="AM168" t="s"/>
      <c r="AN168" t="s">
        <v>87</v>
      </c>
      <c r="AO168" t="s"/>
      <c r="AP168" t="n">
        <v>67</v>
      </c>
      <c r="AQ168" t="s">
        <v>89</v>
      </c>
      <c r="AR168" t="s">
        <v>90</v>
      </c>
      <c r="AS168" t="s"/>
      <c r="AT168" t="s">
        <v>91</v>
      </c>
      <c r="AU168" t="s"/>
      <c r="AV168" t="s"/>
      <c r="AW168" t="s"/>
      <c r="AX168" t="s"/>
      <c r="AY168" t="n">
        <v>2311880</v>
      </c>
      <c r="AZ168" t="s">
        <v>365</v>
      </c>
      <c r="BA168" t="s"/>
      <c r="BB168" t="n">
        <v>72660</v>
      </c>
      <c r="BC168" t="n">
        <v>12.589752</v>
      </c>
      <c r="BD168" t="n">
        <v>44.059732</v>
      </c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93</v>
      </c>
    </row>
    <row r="169" spans="1:70">
      <c r="A169" t="s">
        <v>70</v>
      </c>
      <c r="B169" t="s">
        <v>71</v>
      </c>
      <c r="C169" t="s">
        <v>72</v>
      </c>
      <c r="D169" t="n">
        <v>2</v>
      </c>
      <c r="E169" t="s">
        <v>362</v>
      </c>
      <c r="F169" t="n">
        <v>2035400</v>
      </c>
      <c r="G169" t="s">
        <v>74</v>
      </c>
      <c r="H169" t="s">
        <v>75</v>
      </c>
      <c r="I169" t="s"/>
      <c r="J169" t="s">
        <v>76</v>
      </c>
      <c r="K169" t="n">
        <v>84</v>
      </c>
      <c r="L169" t="s">
        <v>77</v>
      </c>
      <c r="M169" t="s"/>
      <c r="N169" t="s">
        <v>370</v>
      </c>
      <c r="O169" t="s">
        <v>79</v>
      </c>
      <c r="P169" t="s">
        <v>364</v>
      </c>
      <c r="Q169" t="s"/>
      <c r="R169" t="s">
        <v>253</v>
      </c>
      <c r="S169" t="s">
        <v>372</v>
      </c>
      <c r="T169" t="s">
        <v>82</v>
      </c>
      <c r="U169" t="s"/>
      <c r="V169" t="s">
        <v>83</v>
      </c>
      <c r="W169" t="s">
        <v>84</v>
      </c>
      <c r="X169" t="s"/>
      <c r="Y169" t="s">
        <v>85</v>
      </c>
      <c r="Z169">
        <f>HYPERLINK("https://hotelmonitor-cachepage.eclerx.com/savepage/tk_1542724474632541_sr_2029.html","info")</f>
        <v/>
      </c>
      <c r="AA169" t="n">
        <v>338434</v>
      </c>
      <c r="AB169" t="s"/>
      <c r="AC169" t="s"/>
      <c r="AD169" t="s">
        <v>86</v>
      </c>
      <c r="AE169" t="s"/>
      <c r="AF169" t="s"/>
      <c r="AG169" t="s"/>
      <c r="AH169" t="s"/>
      <c r="AI169" t="s"/>
      <c r="AJ169" t="s"/>
      <c r="AK169" t="s">
        <v>87</v>
      </c>
      <c r="AL169" t="s">
        <v>88</v>
      </c>
      <c r="AM169" t="s"/>
      <c r="AN169" t="s">
        <v>87</v>
      </c>
      <c r="AO169" t="s"/>
      <c r="AP169" t="n">
        <v>67</v>
      </c>
      <c r="AQ169" t="s">
        <v>89</v>
      </c>
      <c r="AR169" t="s">
        <v>366</v>
      </c>
      <c r="AS169" t="s"/>
      <c r="AT169" t="s">
        <v>91</v>
      </c>
      <c r="AU169" t="s"/>
      <c r="AV169" t="s"/>
      <c r="AW169" t="s"/>
      <c r="AX169" t="s"/>
      <c r="AY169" t="n">
        <v>2311880</v>
      </c>
      <c r="AZ169" t="s">
        <v>365</v>
      </c>
      <c r="BA169" t="s"/>
      <c r="BB169" t="n">
        <v>72660</v>
      </c>
      <c r="BC169" t="n">
        <v>12.589752</v>
      </c>
      <c r="BD169" t="n">
        <v>44.059732</v>
      </c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93</v>
      </c>
    </row>
    <row r="170" spans="1:70">
      <c r="A170" t="s">
        <v>70</v>
      </c>
      <c r="B170" t="s">
        <v>71</v>
      </c>
      <c r="C170" t="s">
        <v>72</v>
      </c>
      <c r="D170" t="n">
        <v>2</v>
      </c>
      <c r="E170" t="s">
        <v>362</v>
      </c>
      <c r="F170" t="n">
        <v>2035400</v>
      </c>
      <c r="G170" t="s">
        <v>74</v>
      </c>
      <c r="H170" t="s">
        <v>75</v>
      </c>
      <c r="I170" t="s"/>
      <c r="J170" t="s">
        <v>76</v>
      </c>
      <c r="K170" t="n">
        <v>90</v>
      </c>
      <c r="L170" t="s">
        <v>77</v>
      </c>
      <c r="M170" t="s"/>
      <c r="N170" t="s">
        <v>363</v>
      </c>
      <c r="O170" t="s">
        <v>79</v>
      </c>
      <c r="P170" t="s">
        <v>364</v>
      </c>
      <c r="Q170" t="s"/>
      <c r="R170" t="s">
        <v>253</v>
      </c>
      <c r="S170" t="s">
        <v>302</v>
      </c>
      <c r="T170" t="s">
        <v>82</v>
      </c>
      <c r="U170" t="s"/>
      <c r="V170" t="s">
        <v>83</v>
      </c>
      <c r="W170" t="s">
        <v>108</v>
      </c>
      <c r="X170" t="s"/>
      <c r="Y170" t="s">
        <v>85</v>
      </c>
      <c r="Z170">
        <f>HYPERLINK("https://hotelmonitor-cachepage.eclerx.com/savepage/tk_1542724474632541_sr_2029.html","info")</f>
        <v/>
      </c>
      <c r="AA170" t="n">
        <v>338434</v>
      </c>
      <c r="AB170" t="s"/>
      <c r="AC170" t="s"/>
      <c r="AD170" t="s">
        <v>86</v>
      </c>
      <c r="AE170" t="s"/>
      <c r="AF170" t="s"/>
      <c r="AG170" t="s"/>
      <c r="AH170" t="s"/>
      <c r="AI170" t="s"/>
      <c r="AJ170" t="s"/>
      <c r="AK170" t="s">
        <v>87</v>
      </c>
      <c r="AL170" t="s">
        <v>88</v>
      </c>
      <c r="AM170" t="s"/>
      <c r="AN170" t="s">
        <v>87</v>
      </c>
      <c r="AO170" t="s"/>
      <c r="AP170" t="n">
        <v>67</v>
      </c>
      <c r="AQ170" t="s">
        <v>89</v>
      </c>
      <c r="AR170" t="s">
        <v>90</v>
      </c>
      <c r="AS170" t="s"/>
      <c r="AT170" t="s">
        <v>91</v>
      </c>
      <c r="AU170" t="s"/>
      <c r="AV170" t="s"/>
      <c r="AW170" t="s"/>
      <c r="AX170" t="s"/>
      <c r="AY170" t="n">
        <v>2311880</v>
      </c>
      <c r="AZ170" t="s">
        <v>365</v>
      </c>
      <c r="BA170" t="s"/>
      <c r="BB170" t="n">
        <v>72660</v>
      </c>
      <c r="BC170" t="n">
        <v>12.589752</v>
      </c>
      <c r="BD170" t="n">
        <v>44.059732</v>
      </c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93</v>
      </c>
    </row>
    <row r="171" spans="1:70">
      <c r="A171" t="s">
        <v>70</v>
      </c>
      <c r="B171" t="s">
        <v>71</v>
      </c>
      <c r="C171" t="s">
        <v>72</v>
      </c>
      <c r="D171" t="n">
        <v>2</v>
      </c>
      <c r="E171" t="s">
        <v>362</v>
      </c>
      <c r="F171" t="n">
        <v>2035400</v>
      </c>
      <c r="G171" t="s">
        <v>74</v>
      </c>
      <c r="H171" t="s">
        <v>75</v>
      </c>
      <c r="I171" t="s"/>
      <c r="J171" t="s">
        <v>76</v>
      </c>
      <c r="K171" t="n">
        <v>91</v>
      </c>
      <c r="L171" t="s">
        <v>77</v>
      </c>
      <c r="M171" t="s"/>
      <c r="N171" t="s">
        <v>363</v>
      </c>
      <c r="O171" t="s">
        <v>79</v>
      </c>
      <c r="P171" t="s">
        <v>364</v>
      </c>
      <c r="Q171" t="s"/>
      <c r="R171" t="s">
        <v>253</v>
      </c>
      <c r="S171" t="s">
        <v>185</v>
      </c>
      <c r="T171" t="s">
        <v>82</v>
      </c>
      <c r="U171" t="s"/>
      <c r="V171" t="s">
        <v>83</v>
      </c>
      <c r="W171" t="s">
        <v>108</v>
      </c>
      <c r="X171" t="s"/>
      <c r="Y171" t="s">
        <v>85</v>
      </c>
      <c r="Z171">
        <f>HYPERLINK("https://hotelmonitor-cachepage.eclerx.com/savepage/tk_1542724474632541_sr_2029.html","info")</f>
        <v/>
      </c>
      <c r="AA171" t="n">
        <v>338434</v>
      </c>
      <c r="AB171" t="s"/>
      <c r="AC171" t="s"/>
      <c r="AD171" t="s">
        <v>86</v>
      </c>
      <c r="AE171" t="s"/>
      <c r="AF171" t="s"/>
      <c r="AG171" t="s"/>
      <c r="AH171" t="s"/>
      <c r="AI171" t="s"/>
      <c r="AJ171" t="s"/>
      <c r="AK171" t="s">
        <v>87</v>
      </c>
      <c r="AL171" t="s">
        <v>88</v>
      </c>
      <c r="AM171" t="s"/>
      <c r="AN171" t="s">
        <v>87</v>
      </c>
      <c r="AO171" t="s"/>
      <c r="AP171" t="n">
        <v>67</v>
      </c>
      <c r="AQ171" t="s">
        <v>89</v>
      </c>
      <c r="AR171" t="s">
        <v>366</v>
      </c>
      <c r="AS171" t="s"/>
      <c r="AT171" t="s">
        <v>91</v>
      </c>
      <c r="AU171" t="s"/>
      <c r="AV171" t="s"/>
      <c r="AW171" t="s"/>
      <c r="AX171" t="s"/>
      <c r="AY171" t="n">
        <v>2311880</v>
      </c>
      <c r="AZ171" t="s">
        <v>365</v>
      </c>
      <c r="BA171" t="s"/>
      <c r="BB171" t="n">
        <v>72660</v>
      </c>
      <c r="BC171" t="n">
        <v>12.589752</v>
      </c>
      <c r="BD171" t="n">
        <v>44.059732</v>
      </c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93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362</v>
      </c>
      <c r="F172" t="n">
        <v>2035400</v>
      </c>
      <c r="G172" t="s">
        <v>74</v>
      </c>
      <c r="H172" t="s">
        <v>75</v>
      </c>
      <c r="I172" t="s"/>
      <c r="J172" t="s">
        <v>76</v>
      </c>
      <c r="K172" t="n">
        <v>113</v>
      </c>
      <c r="L172" t="s">
        <v>77</v>
      </c>
      <c r="M172" t="s"/>
      <c r="N172" t="s">
        <v>369</v>
      </c>
      <c r="O172" t="s">
        <v>79</v>
      </c>
      <c r="P172" t="s">
        <v>364</v>
      </c>
      <c r="Q172" t="s"/>
      <c r="R172" t="s">
        <v>253</v>
      </c>
      <c r="S172" t="s">
        <v>351</v>
      </c>
      <c r="T172" t="s">
        <v>82</v>
      </c>
      <c r="U172" t="s"/>
      <c r="V172" t="s">
        <v>83</v>
      </c>
      <c r="W172" t="s">
        <v>108</v>
      </c>
      <c r="X172" t="s"/>
      <c r="Y172" t="s">
        <v>85</v>
      </c>
      <c r="Z172">
        <f>HYPERLINK("https://hotelmonitor-cachepage.eclerx.com/savepage/tk_1542724474632541_sr_2029.html","info")</f>
        <v/>
      </c>
      <c r="AA172" t="n">
        <v>338434</v>
      </c>
      <c r="AB172" t="s"/>
      <c r="AC172" t="s"/>
      <c r="AD172" t="s">
        <v>86</v>
      </c>
      <c r="AE172" t="s"/>
      <c r="AF172" t="s"/>
      <c r="AG172" t="s"/>
      <c r="AH172" t="s"/>
      <c r="AI172" t="s"/>
      <c r="AJ172" t="s"/>
      <c r="AK172" t="s">
        <v>87</v>
      </c>
      <c r="AL172" t="s">
        <v>88</v>
      </c>
      <c r="AM172" t="s"/>
      <c r="AN172" t="s">
        <v>87</v>
      </c>
      <c r="AO172" t="s"/>
      <c r="AP172" t="n">
        <v>67</v>
      </c>
      <c r="AQ172" t="s">
        <v>89</v>
      </c>
      <c r="AR172" t="s">
        <v>96</v>
      </c>
      <c r="AS172" t="s"/>
      <c r="AT172" t="s">
        <v>91</v>
      </c>
      <c r="AU172" t="s"/>
      <c r="AV172" t="s"/>
      <c r="AW172" t="s"/>
      <c r="AX172" t="s"/>
      <c r="AY172" t="n">
        <v>2311880</v>
      </c>
      <c r="AZ172" t="s">
        <v>365</v>
      </c>
      <c r="BA172" t="s"/>
      <c r="BB172" t="n">
        <v>72660</v>
      </c>
      <c r="BC172" t="n">
        <v>12.589752</v>
      </c>
      <c r="BD172" t="n">
        <v>44.059732</v>
      </c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93</v>
      </c>
    </row>
    <row r="173" spans="1:70">
      <c r="A173" t="s">
        <v>70</v>
      </c>
      <c r="B173" t="s">
        <v>71</v>
      </c>
      <c r="C173" t="s">
        <v>72</v>
      </c>
      <c r="D173" t="n">
        <v>2</v>
      </c>
      <c r="E173" t="s">
        <v>362</v>
      </c>
      <c r="F173" t="n">
        <v>2035400</v>
      </c>
      <c r="G173" t="s">
        <v>74</v>
      </c>
      <c r="H173" t="s">
        <v>75</v>
      </c>
      <c r="I173" t="s"/>
      <c r="J173" t="s">
        <v>76</v>
      </c>
      <c r="K173" t="n">
        <v>130</v>
      </c>
      <c r="L173" t="s">
        <v>77</v>
      </c>
      <c r="M173" t="s"/>
      <c r="N173" t="s">
        <v>367</v>
      </c>
      <c r="O173" t="s">
        <v>79</v>
      </c>
      <c r="P173" t="s">
        <v>364</v>
      </c>
      <c r="Q173" t="s"/>
      <c r="R173" t="s">
        <v>253</v>
      </c>
      <c r="S173" t="s">
        <v>373</v>
      </c>
      <c r="T173" t="s">
        <v>82</v>
      </c>
      <c r="U173" t="s"/>
      <c r="V173" t="s">
        <v>83</v>
      </c>
      <c r="W173" t="s">
        <v>108</v>
      </c>
      <c r="X173" t="s"/>
      <c r="Y173" t="s">
        <v>85</v>
      </c>
      <c r="Z173">
        <f>HYPERLINK("https://hotelmonitor-cachepage.eclerx.com/savepage/tk_1542724474632541_sr_2029.html","info")</f>
        <v/>
      </c>
      <c r="AA173" t="n">
        <v>338434</v>
      </c>
      <c r="AB173" t="s"/>
      <c r="AC173" t="s"/>
      <c r="AD173" t="s">
        <v>86</v>
      </c>
      <c r="AE173" t="s"/>
      <c r="AF173" t="s"/>
      <c r="AG173" t="s"/>
      <c r="AH173" t="s"/>
      <c r="AI173" t="s"/>
      <c r="AJ173" t="s"/>
      <c r="AK173" t="s">
        <v>87</v>
      </c>
      <c r="AL173" t="s">
        <v>88</v>
      </c>
      <c r="AM173" t="s"/>
      <c r="AN173" t="s">
        <v>87</v>
      </c>
      <c r="AO173" t="s"/>
      <c r="AP173" t="n">
        <v>67</v>
      </c>
      <c r="AQ173" t="s">
        <v>89</v>
      </c>
      <c r="AR173" t="s">
        <v>90</v>
      </c>
      <c r="AS173" t="s"/>
      <c r="AT173" t="s">
        <v>91</v>
      </c>
      <c r="AU173" t="s"/>
      <c r="AV173" t="s"/>
      <c r="AW173" t="s"/>
      <c r="AX173" t="s"/>
      <c r="AY173" t="n">
        <v>2311880</v>
      </c>
      <c r="AZ173" t="s">
        <v>365</v>
      </c>
      <c r="BA173" t="s"/>
      <c r="BB173" t="n">
        <v>72660</v>
      </c>
      <c r="BC173" t="n">
        <v>12.589752</v>
      </c>
      <c r="BD173" t="n">
        <v>44.059732</v>
      </c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93</v>
      </c>
    </row>
    <row r="174" spans="1:70">
      <c r="A174" t="s">
        <v>70</v>
      </c>
      <c r="B174" t="s">
        <v>71</v>
      </c>
      <c r="C174" t="s">
        <v>72</v>
      </c>
      <c r="D174" t="n">
        <v>2</v>
      </c>
      <c r="E174" t="s">
        <v>362</v>
      </c>
      <c r="F174" t="n">
        <v>2035400</v>
      </c>
      <c r="G174" t="s">
        <v>74</v>
      </c>
      <c r="H174" t="s">
        <v>75</v>
      </c>
      <c r="I174" t="s"/>
      <c r="J174" t="s">
        <v>76</v>
      </c>
      <c r="K174" t="n">
        <v>131</v>
      </c>
      <c r="L174" t="s">
        <v>77</v>
      </c>
      <c r="M174" t="s"/>
      <c r="N174" t="s">
        <v>367</v>
      </c>
      <c r="O174" t="s">
        <v>79</v>
      </c>
      <c r="P174" t="s">
        <v>364</v>
      </c>
      <c r="Q174" t="s"/>
      <c r="R174" t="s">
        <v>253</v>
      </c>
      <c r="S174" t="s">
        <v>134</v>
      </c>
      <c r="T174" t="s">
        <v>82</v>
      </c>
      <c r="U174" t="s"/>
      <c r="V174" t="s">
        <v>83</v>
      </c>
      <c r="W174" t="s">
        <v>108</v>
      </c>
      <c r="X174" t="s"/>
      <c r="Y174" t="s">
        <v>85</v>
      </c>
      <c r="Z174">
        <f>HYPERLINK("https://hotelmonitor-cachepage.eclerx.com/savepage/tk_1542724474632541_sr_2029.html","info")</f>
        <v/>
      </c>
      <c r="AA174" t="n">
        <v>338434</v>
      </c>
      <c r="AB174" t="s"/>
      <c r="AC174" t="s"/>
      <c r="AD174" t="s">
        <v>86</v>
      </c>
      <c r="AE174" t="s"/>
      <c r="AF174" t="s"/>
      <c r="AG174" t="s"/>
      <c r="AH174" t="s"/>
      <c r="AI174" t="s"/>
      <c r="AJ174" t="s"/>
      <c r="AK174" t="s">
        <v>87</v>
      </c>
      <c r="AL174" t="s">
        <v>88</v>
      </c>
      <c r="AM174" t="s"/>
      <c r="AN174" t="s">
        <v>87</v>
      </c>
      <c r="AO174" t="s"/>
      <c r="AP174" t="n">
        <v>67</v>
      </c>
      <c r="AQ174" t="s">
        <v>89</v>
      </c>
      <c r="AR174" t="s">
        <v>366</v>
      </c>
      <c r="AS174" t="s"/>
      <c r="AT174" t="s">
        <v>91</v>
      </c>
      <c r="AU174" t="s"/>
      <c r="AV174" t="s"/>
      <c r="AW174" t="s"/>
      <c r="AX174" t="s"/>
      <c r="AY174" t="n">
        <v>2311880</v>
      </c>
      <c r="AZ174" t="s">
        <v>365</v>
      </c>
      <c r="BA174" t="s"/>
      <c r="BB174" t="n">
        <v>72660</v>
      </c>
      <c r="BC174" t="n">
        <v>12.589752</v>
      </c>
      <c r="BD174" t="n">
        <v>44.059732</v>
      </c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93</v>
      </c>
    </row>
    <row r="175" spans="1:70">
      <c r="A175" t="s">
        <v>70</v>
      </c>
      <c r="B175" t="s">
        <v>71</v>
      </c>
      <c r="C175" t="s">
        <v>72</v>
      </c>
      <c r="D175" t="n">
        <v>2</v>
      </c>
      <c r="E175" t="s">
        <v>362</v>
      </c>
      <c r="F175" t="n">
        <v>2035400</v>
      </c>
      <c r="G175" t="s">
        <v>74</v>
      </c>
      <c r="H175" t="s">
        <v>75</v>
      </c>
      <c r="I175" t="s"/>
      <c r="J175" t="s">
        <v>76</v>
      </c>
      <c r="K175" t="n">
        <v>166</v>
      </c>
      <c r="L175" t="s">
        <v>77</v>
      </c>
      <c r="M175" t="s"/>
      <c r="N175" t="s">
        <v>370</v>
      </c>
      <c r="O175" t="s">
        <v>79</v>
      </c>
      <c r="P175" t="s">
        <v>364</v>
      </c>
      <c r="Q175" t="s"/>
      <c r="R175" t="s">
        <v>253</v>
      </c>
      <c r="S175" t="s">
        <v>374</v>
      </c>
      <c r="T175" t="s">
        <v>82</v>
      </c>
      <c r="U175" t="s"/>
      <c r="V175" t="s">
        <v>83</v>
      </c>
      <c r="W175" t="s">
        <v>108</v>
      </c>
      <c r="X175" t="s"/>
      <c r="Y175" t="s">
        <v>85</v>
      </c>
      <c r="Z175">
        <f>HYPERLINK("https://hotelmonitor-cachepage.eclerx.com/savepage/tk_1542724474632541_sr_2029.html","info")</f>
        <v/>
      </c>
      <c r="AA175" t="n">
        <v>338434</v>
      </c>
      <c r="AB175" t="s"/>
      <c r="AC175" t="s"/>
      <c r="AD175" t="s">
        <v>86</v>
      </c>
      <c r="AE175" t="s"/>
      <c r="AF175" t="s"/>
      <c r="AG175" t="s"/>
      <c r="AH175" t="s"/>
      <c r="AI175" t="s"/>
      <c r="AJ175" t="s"/>
      <c r="AK175" t="s">
        <v>87</v>
      </c>
      <c r="AL175" t="s">
        <v>88</v>
      </c>
      <c r="AM175" t="s"/>
      <c r="AN175" t="s">
        <v>87</v>
      </c>
      <c r="AO175" t="s"/>
      <c r="AP175" t="n">
        <v>67</v>
      </c>
      <c r="AQ175" t="s">
        <v>89</v>
      </c>
      <c r="AR175" t="s">
        <v>90</v>
      </c>
      <c r="AS175" t="s"/>
      <c r="AT175" t="s">
        <v>91</v>
      </c>
      <c r="AU175" t="s"/>
      <c r="AV175" t="s"/>
      <c r="AW175" t="s"/>
      <c r="AX175" t="s"/>
      <c r="AY175" t="n">
        <v>2311880</v>
      </c>
      <c r="AZ175" t="s">
        <v>365</v>
      </c>
      <c r="BA175" t="s"/>
      <c r="BB175" t="n">
        <v>72660</v>
      </c>
      <c r="BC175" t="n">
        <v>12.589752</v>
      </c>
      <c r="BD175" t="n">
        <v>44.059732</v>
      </c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93</v>
      </c>
    </row>
    <row r="176" spans="1:70">
      <c r="A176" t="s">
        <v>70</v>
      </c>
      <c r="B176" t="s">
        <v>71</v>
      </c>
      <c r="C176" t="s">
        <v>72</v>
      </c>
      <c r="D176" t="n">
        <v>2</v>
      </c>
      <c r="E176" t="s">
        <v>362</v>
      </c>
      <c r="F176" t="n">
        <v>2035400</v>
      </c>
      <c r="G176" t="s">
        <v>74</v>
      </c>
      <c r="H176" t="s">
        <v>75</v>
      </c>
      <c r="I176" t="s"/>
      <c r="J176" t="s">
        <v>76</v>
      </c>
      <c r="K176" t="n">
        <v>168</v>
      </c>
      <c r="L176" t="s">
        <v>77</v>
      </c>
      <c r="M176" t="s"/>
      <c r="N176" t="s">
        <v>370</v>
      </c>
      <c r="O176" t="s">
        <v>79</v>
      </c>
      <c r="P176" t="s">
        <v>364</v>
      </c>
      <c r="Q176" t="s"/>
      <c r="R176" t="s">
        <v>253</v>
      </c>
      <c r="S176" t="s">
        <v>375</v>
      </c>
      <c r="T176" t="s">
        <v>82</v>
      </c>
      <c r="U176" t="s"/>
      <c r="V176" t="s">
        <v>83</v>
      </c>
      <c r="W176" t="s">
        <v>108</v>
      </c>
      <c r="X176" t="s"/>
      <c r="Y176" t="s">
        <v>85</v>
      </c>
      <c r="Z176">
        <f>HYPERLINK("https://hotelmonitor-cachepage.eclerx.com/savepage/tk_1542724474632541_sr_2029.html","info")</f>
        <v/>
      </c>
      <c r="AA176" t="n">
        <v>338434</v>
      </c>
      <c r="AB176" t="s"/>
      <c r="AC176" t="s"/>
      <c r="AD176" t="s">
        <v>86</v>
      </c>
      <c r="AE176" t="s"/>
      <c r="AF176" t="s"/>
      <c r="AG176" t="s"/>
      <c r="AH176" t="s"/>
      <c r="AI176" t="s"/>
      <c r="AJ176" t="s"/>
      <c r="AK176" t="s">
        <v>87</v>
      </c>
      <c r="AL176" t="s">
        <v>88</v>
      </c>
      <c r="AM176" t="s"/>
      <c r="AN176" t="s">
        <v>87</v>
      </c>
      <c r="AO176" t="s"/>
      <c r="AP176" t="n">
        <v>67</v>
      </c>
      <c r="AQ176" t="s">
        <v>89</v>
      </c>
      <c r="AR176" t="s">
        <v>366</v>
      </c>
      <c r="AS176" t="s"/>
      <c r="AT176" t="s">
        <v>91</v>
      </c>
      <c r="AU176" t="s"/>
      <c r="AV176" t="s"/>
      <c r="AW176" t="s"/>
      <c r="AX176" t="s"/>
      <c r="AY176" t="n">
        <v>2311880</v>
      </c>
      <c r="AZ176" t="s">
        <v>365</v>
      </c>
      <c r="BA176" t="s"/>
      <c r="BB176" t="n">
        <v>72660</v>
      </c>
      <c r="BC176" t="n">
        <v>12.589752</v>
      </c>
      <c r="BD176" t="n">
        <v>44.059732</v>
      </c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93</v>
      </c>
    </row>
    <row r="177" spans="1:70">
      <c r="A177" t="s">
        <v>70</v>
      </c>
      <c r="B177" t="s">
        <v>71</v>
      </c>
      <c r="C177" t="s">
        <v>72</v>
      </c>
      <c r="D177" t="n">
        <v>2</v>
      </c>
      <c r="E177" t="s">
        <v>376</v>
      </c>
      <c r="F177" t="n">
        <v>-1</v>
      </c>
      <c r="G177" t="s">
        <v>74</v>
      </c>
      <c r="H177" t="s">
        <v>75</v>
      </c>
      <c r="I177" t="s"/>
      <c r="J177" t="s">
        <v>76</v>
      </c>
      <c r="K177" t="n">
        <v>112</v>
      </c>
      <c r="L177" t="s">
        <v>77</v>
      </c>
      <c r="M177" t="s"/>
      <c r="N177" t="s">
        <v>258</v>
      </c>
      <c r="O177" t="s">
        <v>79</v>
      </c>
      <c r="P177" t="s">
        <v>376</v>
      </c>
      <c r="Q177" t="s"/>
      <c r="R177" t="s">
        <v>80</v>
      </c>
      <c r="S177" t="s">
        <v>178</v>
      </c>
      <c r="T177" t="s">
        <v>82</v>
      </c>
      <c r="U177" t="s"/>
      <c r="V177" t="s">
        <v>83</v>
      </c>
      <c r="W177" t="s">
        <v>84</v>
      </c>
      <c r="X177" t="s"/>
      <c r="Y177" t="s">
        <v>85</v>
      </c>
      <c r="Z177">
        <f>HYPERLINK("https://hotelmonitor-cachepage.eclerx.com/savepage/tk_15427243560684397_sr_2029.html","info")</f>
        <v/>
      </c>
      <c r="AA177" t="n">
        <v>-2649272</v>
      </c>
      <c r="AB177" t="s"/>
      <c r="AC177" t="s"/>
      <c r="AD177" t="s">
        <v>86</v>
      </c>
      <c r="AE177" t="s"/>
      <c r="AF177" t="s"/>
      <c r="AG177" t="s"/>
      <c r="AH177" t="s"/>
      <c r="AI177" t="s"/>
      <c r="AJ177" t="s"/>
      <c r="AK177" t="s">
        <v>87</v>
      </c>
      <c r="AL177" t="s">
        <v>88</v>
      </c>
      <c r="AM177" t="s"/>
      <c r="AN177" t="s">
        <v>87</v>
      </c>
      <c r="AO177" t="s"/>
      <c r="AP177" t="n">
        <v>20</v>
      </c>
      <c r="AQ177" t="s">
        <v>89</v>
      </c>
      <c r="AR177" t="s">
        <v>96</v>
      </c>
      <c r="AS177" t="s"/>
      <c r="AT177" t="s">
        <v>91</v>
      </c>
      <c r="AU177" t="s"/>
      <c r="AV177" t="s"/>
      <c r="AW177" t="s"/>
      <c r="AX177" t="s"/>
      <c r="AY177" t="n">
        <v>2649272</v>
      </c>
      <c r="AZ177" t="s">
        <v>377</v>
      </c>
      <c r="BA177" t="s"/>
      <c r="BB177" t="n">
        <v>97934</v>
      </c>
      <c r="BC177" t="n">
        <v>12.072236</v>
      </c>
      <c r="BD177" t="n">
        <v>44.362444</v>
      </c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93</v>
      </c>
    </row>
    <row r="178" spans="1:70">
      <c r="A178" t="s">
        <v>70</v>
      </c>
      <c r="B178" t="s">
        <v>71</v>
      </c>
      <c r="C178" t="s">
        <v>72</v>
      </c>
      <c r="D178" t="n">
        <v>2</v>
      </c>
      <c r="E178" t="s">
        <v>376</v>
      </c>
      <c r="F178" t="n">
        <v>-1</v>
      </c>
      <c r="G178" t="s">
        <v>74</v>
      </c>
      <c r="H178" t="s">
        <v>75</v>
      </c>
      <c r="I178" t="s"/>
      <c r="J178" t="s">
        <v>76</v>
      </c>
      <c r="K178" t="n">
        <v>182</v>
      </c>
      <c r="L178" t="s">
        <v>77</v>
      </c>
      <c r="M178" t="s"/>
      <c r="N178" t="s">
        <v>378</v>
      </c>
      <c r="O178" t="s">
        <v>79</v>
      </c>
      <c r="P178" t="s">
        <v>376</v>
      </c>
      <c r="Q178" t="s"/>
      <c r="R178" t="s">
        <v>80</v>
      </c>
      <c r="S178" t="s">
        <v>379</v>
      </c>
      <c r="T178" t="s">
        <v>82</v>
      </c>
      <c r="U178" t="s"/>
      <c r="V178" t="s">
        <v>83</v>
      </c>
      <c r="W178" t="s">
        <v>84</v>
      </c>
      <c r="X178" t="s"/>
      <c r="Y178" t="s">
        <v>85</v>
      </c>
      <c r="Z178">
        <f>HYPERLINK("https://hotelmonitor-cachepage.eclerx.com/savepage/tk_15427243560684397_sr_2029.html","info")</f>
        <v/>
      </c>
      <c r="AA178" t="n">
        <v>-2649272</v>
      </c>
      <c r="AB178" t="s"/>
      <c r="AC178" t="s"/>
      <c r="AD178" t="s">
        <v>86</v>
      </c>
      <c r="AE178" t="s"/>
      <c r="AF178" t="s"/>
      <c r="AG178" t="s"/>
      <c r="AH178" t="s"/>
      <c r="AI178" t="s"/>
      <c r="AJ178" t="s"/>
      <c r="AK178" t="s">
        <v>87</v>
      </c>
      <c r="AL178" t="s">
        <v>88</v>
      </c>
      <c r="AM178" t="s"/>
      <c r="AN178" t="s">
        <v>87</v>
      </c>
      <c r="AO178" t="s"/>
      <c r="AP178" t="n">
        <v>20</v>
      </c>
      <c r="AQ178" t="s">
        <v>89</v>
      </c>
      <c r="AR178" t="s">
        <v>96</v>
      </c>
      <c r="AS178" t="s"/>
      <c r="AT178" t="s">
        <v>91</v>
      </c>
      <c r="AU178" t="s"/>
      <c r="AV178" t="s"/>
      <c r="AW178" t="s"/>
      <c r="AX178" t="s"/>
      <c r="AY178" t="n">
        <v>2649272</v>
      </c>
      <c r="AZ178" t="s">
        <v>377</v>
      </c>
      <c r="BA178" t="s"/>
      <c r="BB178" t="n">
        <v>97934</v>
      </c>
      <c r="BC178" t="n">
        <v>12.072236</v>
      </c>
      <c r="BD178" t="n">
        <v>44.362444</v>
      </c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93</v>
      </c>
    </row>
    <row r="179" spans="1:70">
      <c r="A179" t="s">
        <v>70</v>
      </c>
      <c r="B179" t="s">
        <v>71</v>
      </c>
      <c r="C179" t="s">
        <v>72</v>
      </c>
      <c r="D179" t="n">
        <v>2</v>
      </c>
      <c r="E179" t="s">
        <v>380</v>
      </c>
      <c r="F179" t="n">
        <v>-1</v>
      </c>
      <c r="G179" t="s">
        <v>74</v>
      </c>
      <c r="H179" t="s">
        <v>75</v>
      </c>
      <c r="I179" t="s"/>
      <c r="J179" t="s">
        <v>76</v>
      </c>
      <c r="K179" t="n">
        <v>71</v>
      </c>
      <c r="L179" t="s">
        <v>77</v>
      </c>
      <c r="M179" t="s"/>
      <c r="N179" t="s">
        <v>97</v>
      </c>
      <c r="O179" t="s">
        <v>79</v>
      </c>
      <c r="P179" t="s">
        <v>380</v>
      </c>
      <c r="Q179" t="s"/>
      <c r="R179" t="s">
        <v>80</v>
      </c>
      <c r="S179" t="s">
        <v>173</v>
      </c>
      <c r="T179" t="s">
        <v>82</v>
      </c>
      <c r="U179" t="s"/>
      <c r="V179" t="s">
        <v>83</v>
      </c>
      <c r="W179" t="s">
        <v>84</v>
      </c>
      <c r="X179" t="s"/>
      <c r="Y179" t="s">
        <v>85</v>
      </c>
      <c r="Z179">
        <f>HYPERLINK("https://hotelmonitor-cachepage.eclerx.com/savepage/tk_1542724445675092_sr_2029.html","info")</f>
        <v/>
      </c>
      <c r="AA179" t="n">
        <v>-6796332</v>
      </c>
      <c r="AB179" t="s"/>
      <c r="AC179" t="s"/>
      <c r="AD179" t="s">
        <v>86</v>
      </c>
      <c r="AE179" t="s"/>
      <c r="AF179" t="s"/>
      <c r="AG179" t="s"/>
      <c r="AH179" t="s"/>
      <c r="AI179" t="s"/>
      <c r="AJ179" t="s"/>
      <c r="AK179" t="s">
        <v>87</v>
      </c>
      <c r="AL179" t="s">
        <v>88</v>
      </c>
      <c r="AM179" t="s"/>
      <c r="AN179" t="s">
        <v>87</v>
      </c>
      <c r="AO179" t="s"/>
      <c r="AP179" t="n">
        <v>56</v>
      </c>
      <c r="AQ179" t="s">
        <v>89</v>
      </c>
      <c r="AR179" t="s">
        <v>99</v>
      </c>
      <c r="AS179" t="s"/>
      <c r="AT179" t="s">
        <v>91</v>
      </c>
      <c r="AU179" t="s"/>
      <c r="AV179" t="s"/>
      <c r="AW179" t="s"/>
      <c r="AX179" t="s"/>
      <c r="AY179" t="n">
        <v>6796332</v>
      </c>
      <c r="AZ179" t="s">
        <v>92</v>
      </c>
      <c r="BA179" t="s"/>
      <c r="BB179" t="n">
        <v>90362</v>
      </c>
      <c r="BC179" t="s"/>
      <c r="BD179" t="s"/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93</v>
      </c>
    </row>
    <row r="180" spans="1:70">
      <c r="A180" t="s">
        <v>70</v>
      </c>
      <c r="B180" t="s">
        <v>71</v>
      </c>
      <c r="C180" t="s">
        <v>72</v>
      </c>
      <c r="D180" t="n">
        <v>2</v>
      </c>
      <c r="E180" t="s">
        <v>380</v>
      </c>
      <c r="F180" t="n">
        <v>-1</v>
      </c>
      <c r="G180" t="s">
        <v>74</v>
      </c>
      <c r="H180" t="s">
        <v>75</v>
      </c>
      <c r="I180" t="s"/>
      <c r="J180" t="s">
        <v>76</v>
      </c>
      <c r="K180" t="n">
        <v>76</v>
      </c>
      <c r="L180" t="s">
        <v>77</v>
      </c>
      <c r="M180" t="s"/>
      <c r="N180" t="s">
        <v>172</v>
      </c>
      <c r="O180" t="s">
        <v>79</v>
      </c>
      <c r="P180" t="s">
        <v>380</v>
      </c>
      <c r="Q180" t="s"/>
      <c r="R180" t="s">
        <v>80</v>
      </c>
      <c r="S180" t="s">
        <v>381</v>
      </c>
      <c r="T180" t="s">
        <v>82</v>
      </c>
      <c r="U180" t="s"/>
      <c r="V180" t="s">
        <v>83</v>
      </c>
      <c r="W180" t="s">
        <v>84</v>
      </c>
      <c r="X180" t="s"/>
      <c r="Y180" t="s">
        <v>85</v>
      </c>
      <c r="Z180">
        <f>HYPERLINK("https://hotelmonitor-cachepage.eclerx.com/savepage/tk_1542724445675092_sr_2029.html","info")</f>
        <v/>
      </c>
      <c r="AA180" t="n">
        <v>-6796332</v>
      </c>
      <c r="AB180" t="s"/>
      <c r="AC180" t="s"/>
      <c r="AD180" t="s">
        <v>86</v>
      </c>
      <c r="AE180" t="s"/>
      <c r="AF180" t="s"/>
      <c r="AG180" t="s"/>
      <c r="AH180" t="s"/>
      <c r="AI180" t="s"/>
      <c r="AJ180" t="s"/>
      <c r="AK180" t="s">
        <v>87</v>
      </c>
      <c r="AL180" t="s">
        <v>88</v>
      </c>
      <c r="AM180" t="s"/>
      <c r="AN180" t="s">
        <v>87</v>
      </c>
      <c r="AO180" t="s"/>
      <c r="AP180" t="n">
        <v>56</v>
      </c>
      <c r="AQ180" t="s">
        <v>89</v>
      </c>
      <c r="AR180" t="s">
        <v>96</v>
      </c>
      <c r="AS180" t="s"/>
      <c r="AT180" t="s">
        <v>91</v>
      </c>
      <c r="AU180" t="s"/>
      <c r="AV180" t="s"/>
      <c r="AW180" t="s"/>
      <c r="AX180" t="s"/>
      <c r="AY180" t="n">
        <v>6796332</v>
      </c>
      <c r="AZ180" t="s">
        <v>92</v>
      </c>
      <c r="BA180" t="s"/>
      <c r="BB180" t="n">
        <v>90362</v>
      </c>
      <c r="BC180" t="s"/>
      <c r="BD180" t="s"/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93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382</v>
      </c>
      <c r="F181" t="n">
        <v>3707685</v>
      </c>
      <c r="G181" t="s">
        <v>74</v>
      </c>
      <c r="H181" t="s">
        <v>75</v>
      </c>
      <c r="I181" t="s"/>
      <c r="J181" t="s">
        <v>76</v>
      </c>
      <c r="K181" t="n">
        <v>419</v>
      </c>
      <c r="L181" t="s">
        <v>77</v>
      </c>
      <c r="M181" t="s"/>
      <c r="N181" t="s">
        <v>369</v>
      </c>
      <c r="O181" t="s">
        <v>79</v>
      </c>
      <c r="P181" t="s">
        <v>382</v>
      </c>
      <c r="Q181" t="s"/>
      <c r="R181" t="s">
        <v>80</v>
      </c>
      <c r="S181" t="s">
        <v>383</v>
      </c>
      <c r="T181" t="s">
        <v>82</v>
      </c>
      <c r="U181" t="s"/>
      <c r="V181" t="s">
        <v>83</v>
      </c>
      <c r="W181" t="s">
        <v>84</v>
      </c>
      <c r="X181" t="s"/>
      <c r="Y181" t="s">
        <v>85</v>
      </c>
      <c r="Z181">
        <f>HYPERLINK("https://hotelmonitor-cachepage.eclerx.com/savepage/tk_15427244331880534_sr_2029.html","info")</f>
        <v/>
      </c>
      <c r="AA181" t="n">
        <v>334779</v>
      </c>
      <c r="AB181" t="s"/>
      <c r="AC181" t="s"/>
      <c r="AD181" t="s">
        <v>86</v>
      </c>
      <c r="AE181" t="s"/>
      <c r="AF181" t="s"/>
      <c r="AG181" t="s"/>
      <c r="AH181" t="s"/>
      <c r="AI181" t="s"/>
      <c r="AJ181" t="s"/>
      <c r="AK181" t="s">
        <v>87</v>
      </c>
      <c r="AL181" t="s">
        <v>88</v>
      </c>
      <c r="AM181" t="s"/>
      <c r="AN181" t="s">
        <v>87</v>
      </c>
      <c r="AO181" t="s"/>
      <c r="AP181" t="n">
        <v>51</v>
      </c>
      <c r="AQ181" t="s">
        <v>89</v>
      </c>
      <c r="AR181" t="s">
        <v>96</v>
      </c>
      <c r="AS181" t="s"/>
      <c r="AT181" t="s">
        <v>91</v>
      </c>
      <c r="AU181" t="s"/>
      <c r="AV181" t="s"/>
      <c r="AW181" t="s"/>
      <c r="AX181" t="s"/>
      <c r="AY181" t="n">
        <v>6364581</v>
      </c>
      <c r="AZ181" t="s">
        <v>384</v>
      </c>
      <c r="BA181" t="s"/>
      <c r="BB181" t="n">
        <v>108665</v>
      </c>
      <c r="BC181" t="n">
        <v>12.584766</v>
      </c>
      <c r="BD181" t="n">
        <v>44.061715</v>
      </c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93</v>
      </c>
    </row>
    <row r="182" spans="1:70">
      <c r="A182" t="s">
        <v>70</v>
      </c>
      <c r="B182" t="s">
        <v>71</v>
      </c>
      <c r="C182" t="s">
        <v>72</v>
      </c>
      <c r="D182" t="n">
        <v>2</v>
      </c>
      <c r="E182" t="s">
        <v>385</v>
      </c>
      <c r="F182" t="n">
        <v>-1</v>
      </c>
      <c r="G182" t="s">
        <v>74</v>
      </c>
      <c r="H182" t="s">
        <v>75</v>
      </c>
      <c r="I182" t="s"/>
      <c r="J182" t="s">
        <v>76</v>
      </c>
      <c r="K182" t="n">
        <v>73</v>
      </c>
      <c r="L182" t="s">
        <v>77</v>
      </c>
      <c r="M182" t="s"/>
      <c r="N182" t="s">
        <v>252</v>
      </c>
      <c r="O182" t="s">
        <v>79</v>
      </c>
      <c r="P182" t="s">
        <v>385</v>
      </c>
      <c r="Q182" t="s"/>
      <c r="R182" t="s">
        <v>80</v>
      </c>
      <c r="S182" t="s">
        <v>139</v>
      </c>
      <c r="T182" t="s">
        <v>82</v>
      </c>
      <c r="U182" t="s"/>
      <c r="V182" t="s">
        <v>83</v>
      </c>
      <c r="W182" t="s">
        <v>140</v>
      </c>
      <c r="X182" t="s"/>
      <c r="Y182" t="s">
        <v>85</v>
      </c>
      <c r="Z182">
        <f>HYPERLINK("https://hotelmonitor-cachepage.eclerx.com/savepage/tk_15427246082558348_sr_2029.html","info")</f>
        <v/>
      </c>
      <c r="AA182" t="n">
        <v>-6796348</v>
      </c>
      <c r="AB182" t="s"/>
      <c r="AC182" t="s"/>
      <c r="AD182" t="s">
        <v>86</v>
      </c>
      <c r="AE182" t="s"/>
      <c r="AF182" t="s"/>
      <c r="AG182" t="s"/>
      <c r="AH182" t="s"/>
      <c r="AI182" t="s"/>
      <c r="AJ182" t="s"/>
      <c r="AK182" t="s">
        <v>87</v>
      </c>
      <c r="AL182" t="s">
        <v>88</v>
      </c>
      <c r="AM182" t="s"/>
      <c r="AN182" t="s">
        <v>87</v>
      </c>
      <c r="AO182" t="s"/>
      <c r="AP182" t="n">
        <v>121</v>
      </c>
      <c r="AQ182" t="s">
        <v>89</v>
      </c>
      <c r="AR182" t="s">
        <v>90</v>
      </c>
      <c r="AS182" t="s"/>
      <c r="AT182" t="s">
        <v>91</v>
      </c>
      <c r="AU182" t="s"/>
      <c r="AV182" t="s"/>
      <c r="AW182" t="s"/>
      <c r="AX182" t="s"/>
      <c r="AY182" t="n">
        <v>6796348</v>
      </c>
      <c r="AZ182" t="s">
        <v>386</v>
      </c>
      <c r="BA182" t="s"/>
      <c r="BB182" t="n">
        <v>186142</v>
      </c>
      <c r="BC182" t="s"/>
      <c r="BD182" t="s"/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104</v>
      </c>
    </row>
    <row r="183" spans="1:70">
      <c r="A183" t="s">
        <v>70</v>
      </c>
      <c r="B183" t="s">
        <v>71</v>
      </c>
      <c r="C183" t="s">
        <v>72</v>
      </c>
      <c r="D183" t="n">
        <v>2</v>
      </c>
      <c r="E183" t="s">
        <v>385</v>
      </c>
      <c r="F183" t="n">
        <v>-1</v>
      </c>
      <c r="G183" t="s">
        <v>74</v>
      </c>
      <c r="H183" t="s">
        <v>75</v>
      </c>
      <c r="I183" t="s"/>
      <c r="J183" t="s">
        <v>76</v>
      </c>
      <c r="K183" t="n">
        <v>85</v>
      </c>
      <c r="L183" t="s">
        <v>77</v>
      </c>
      <c r="M183" t="s"/>
      <c r="N183" t="s">
        <v>252</v>
      </c>
      <c r="O183" t="s">
        <v>79</v>
      </c>
      <c r="P183" t="s">
        <v>385</v>
      </c>
      <c r="Q183" t="s"/>
      <c r="R183" t="s">
        <v>80</v>
      </c>
      <c r="S183" t="s">
        <v>387</v>
      </c>
      <c r="T183" t="s">
        <v>82</v>
      </c>
      <c r="U183" t="s"/>
      <c r="V183" t="s">
        <v>83</v>
      </c>
      <c r="W183" t="s">
        <v>84</v>
      </c>
      <c r="X183" t="s"/>
      <c r="Y183" t="s">
        <v>85</v>
      </c>
      <c r="Z183">
        <f>HYPERLINK("https://hotelmonitor-cachepage.eclerx.com/savepage/tk_15427246082558348_sr_2029.html","info")</f>
        <v/>
      </c>
      <c r="AA183" t="n">
        <v>-6796348</v>
      </c>
      <c r="AB183" t="s"/>
      <c r="AC183" t="s"/>
      <c r="AD183" t="s">
        <v>86</v>
      </c>
      <c r="AE183" t="s"/>
      <c r="AF183" t="s"/>
      <c r="AG183" t="s"/>
      <c r="AH183" t="s"/>
      <c r="AI183" t="s"/>
      <c r="AJ183" t="s"/>
      <c r="AK183" t="s">
        <v>87</v>
      </c>
      <c r="AL183" t="s">
        <v>88</v>
      </c>
      <c r="AM183" t="s"/>
      <c r="AN183" t="s">
        <v>87</v>
      </c>
      <c r="AO183" t="s"/>
      <c r="AP183" t="n">
        <v>121</v>
      </c>
      <c r="AQ183" t="s">
        <v>89</v>
      </c>
      <c r="AR183" t="s">
        <v>90</v>
      </c>
      <c r="AS183" t="s"/>
      <c r="AT183" t="s">
        <v>91</v>
      </c>
      <c r="AU183" t="s"/>
      <c r="AV183" t="s"/>
      <c r="AW183" t="s"/>
      <c r="AX183" t="s"/>
      <c r="AY183" t="n">
        <v>6796348</v>
      </c>
      <c r="AZ183" t="s">
        <v>386</v>
      </c>
      <c r="BA183" t="s"/>
      <c r="BB183" t="n">
        <v>186142</v>
      </c>
      <c r="BC183" t="s"/>
      <c r="BD183" t="s"/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104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385</v>
      </c>
      <c r="F184" t="n">
        <v>-1</v>
      </c>
      <c r="G184" t="s">
        <v>74</v>
      </c>
      <c r="H184" t="s">
        <v>75</v>
      </c>
      <c r="I184" t="s"/>
      <c r="J184" t="s">
        <v>76</v>
      </c>
      <c r="K184" t="n">
        <v>110</v>
      </c>
      <c r="L184" t="s">
        <v>77</v>
      </c>
      <c r="M184" t="s"/>
      <c r="N184" t="s">
        <v>252</v>
      </c>
      <c r="O184" t="s">
        <v>79</v>
      </c>
      <c r="P184" t="s">
        <v>385</v>
      </c>
      <c r="Q184" t="s"/>
      <c r="R184" t="s">
        <v>80</v>
      </c>
      <c r="S184" t="s">
        <v>290</v>
      </c>
      <c r="T184" t="s">
        <v>82</v>
      </c>
      <c r="U184" t="s"/>
      <c r="V184" t="s">
        <v>83</v>
      </c>
      <c r="W184" t="s">
        <v>108</v>
      </c>
      <c r="X184" t="s"/>
      <c r="Y184" t="s">
        <v>85</v>
      </c>
      <c r="Z184">
        <f>HYPERLINK("https://hotelmonitor-cachepage.eclerx.com/savepage/tk_15427246082558348_sr_2029.html","info")</f>
        <v/>
      </c>
      <c r="AA184" t="n">
        <v>-6796348</v>
      </c>
      <c r="AB184" t="s"/>
      <c r="AC184" t="s"/>
      <c r="AD184" t="s">
        <v>86</v>
      </c>
      <c r="AE184" t="s"/>
      <c r="AF184" t="s"/>
      <c r="AG184" t="s"/>
      <c r="AH184" t="s"/>
      <c r="AI184" t="s"/>
      <c r="AJ184" t="s"/>
      <c r="AK184" t="s">
        <v>87</v>
      </c>
      <c r="AL184" t="s">
        <v>88</v>
      </c>
      <c r="AM184" t="s"/>
      <c r="AN184" t="s">
        <v>87</v>
      </c>
      <c r="AO184" t="s"/>
      <c r="AP184" t="n">
        <v>121</v>
      </c>
      <c r="AQ184" t="s">
        <v>89</v>
      </c>
      <c r="AR184" t="s">
        <v>90</v>
      </c>
      <c r="AS184" t="s"/>
      <c r="AT184" t="s">
        <v>91</v>
      </c>
      <c r="AU184" t="s"/>
      <c r="AV184" t="s"/>
      <c r="AW184" t="s"/>
      <c r="AX184" t="s"/>
      <c r="AY184" t="n">
        <v>6796348</v>
      </c>
      <c r="AZ184" t="s">
        <v>386</v>
      </c>
      <c r="BA184" t="s"/>
      <c r="BB184" t="n">
        <v>186142</v>
      </c>
      <c r="BC184" t="s"/>
      <c r="BD184" t="s"/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104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388</v>
      </c>
      <c r="F185" t="n">
        <v>5237533</v>
      </c>
      <c r="G185" t="s">
        <v>74</v>
      </c>
      <c r="H185" t="s">
        <v>75</v>
      </c>
      <c r="I185" t="s"/>
      <c r="J185" t="s">
        <v>76</v>
      </c>
      <c r="K185" t="n">
        <v>41</v>
      </c>
      <c r="L185" t="s">
        <v>77</v>
      </c>
      <c r="M185" t="s"/>
      <c r="N185" t="s">
        <v>172</v>
      </c>
      <c r="O185" t="s">
        <v>79</v>
      </c>
      <c r="P185" t="s">
        <v>389</v>
      </c>
      <c r="Q185" t="s"/>
      <c r="R185" t="s">
        <v>80</v>
      </c>
      <c r="S185" t="s">
        <v>390</v>
      </c>
      <c r="T185" t="s">
        <v>82</v>
      </c>
      <c r="U185" t="s"/>
      <c r="V185" t="s">
        <v>83</v>
      </c>
      <c r="W185" t="s">
        <v>84</v>
      </c>
      <c r="X185" t="s"/>
      <c r="Y185" t="s">
        <v>85</v>
      </c>
      <c r="Z185">
        <f>HYPERLINK("https://hotelmonitor-cachepage.eclerx.com/savepage/tk_15427245037441163_sr_2029.html","info")</f>
        <v/>
      </c>
      <c r="AA185" t="n">
        <v>171966</v>
      </c>
      <c r="AB185" t="s"/>
      <c r="AC185" t="s"/>
      <c r="AD185" t="s">
        <v>86</v>
      </c>
      <c r="AE185" t="s"/>
      <c r="AF185" t="s"/>
      <c r="AG185" t="s"/>
      <c r="AH185" t="s"/>
      <c r="AI185" t="s"/>
      <c r="AJ185" t="s"/>
      <c r="AK185" t="s">
        <v>87</v>
      </c>
      <c r="AL185" t="s">
        <v>88</v>
      </c>
      <c r="AM185" t="s"/>
      <c r="AN185" t="s">
        <v>87</v>
      </c>
      <c r="AO185" t="s"/>
      <c r="AP185" t="n">
        <v>79</v>
      </c>
      <c r="AQ185" t="s">
        <v>89</v>
      </c>
      <c r="AR185" t="s">
        <v>96</v>
      </c>
      <c r="AS185" t="s"/>
      <c r="AT185" t="s">
        <v>91</v>
      </c>
      <c r="AU185" t="s"/>
      <c r="AV185" t="s"/>
      <c r="AW185" t="s"/>
      <c r="AX185" t="s"/>
      <c r="AY185" t="n">
        <v>5237400</v>
      </c>
      <c r="AZ185" t="s">
        <v>391</v>
      </c>
      <c r="BA185" t="s"/>
      <c r="BB185" t="n">
        <v>116452</v>
      </c>
      <c r="BC185" t="n">
        <v>12.537457644939</v>
      </c>
      <c r="BD185" t="n">
        <v>44.088877742079</v>
      </c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93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392</v>
      </c>
      <c r="F186" t="n">
        <v>-1</v>
      </c>
      <c r="G186" t="s">
        <v>74</v>
      </c>
      <c r="H186" t="s">
        <v>75</v>
      </c>
      <c r="I186" t="s"/>
      <c r="J186" t="s">
        <v>76</v>
      </c>
      <c r="K186" t="n">
        <v>61</v>
      </c>
      <c r="L186" t="s">
        <v>77</v>
      </c>
      <c r="M186" t="s"/>
      <c r="N186" t="s">
        <v>129</v>
      </c>
      <c r="O186" t="s">
        <v>79</v>
      </c>
      <c r="P186" t="s">
        <v>392</v>
      </c>
      <c r="Q186" t="s"/>
      <c r="R186" t="s">
        <v>80</v>
      </c>
      <c r="S186" t="s">
        <v>298</v>
      </c>
      <c r="T186" t="s">
        <v>82</v>
      </c>
      <c r="U186" t="s"/>
      <c r="V186" t="s">
        <v>83</v>
      </c>
      <c r="W186" t="s">
        <v>84</v>
      </c>
      <c r="X186" t="s"/>
      <c r="Y186" t="s">
        <v>85</v>
      </c>
      <c r="Z186">
        <f>HYPERLINK("https://hotelmonitor-cachepage.eclerx.com/savepage/tk_15427246006918087_sr_2029.html","info")</f>
        <v/>
      </c>
      <c r="AA186" t="n">
        <v>-6698596</v>
      </c>
      <c r="AB186" t="s"/>
      <c r="AC186" t="s"/>
      <c r="AD186" t="s">
        <v>86</v>
      </c>
      <c r="AE186" t="s"/>
      <c r="AF186" t="s"/>
      <c r="AG186" t="s"/>
      <c r="AH186" t="s"/>
      <c r="AI186" t="s"/>
      <c r="AJ186" t="s"/>
      <c r="AK186" t="s">
        <v>87</v>
      </c>
      <c r="AL186" t="s">
        <v>88</v>
      </c>
      <c r="AM186" t="s"/>
      <c r="AN186" t="s">
        <v>87</v>
      </c>
      <c r="AO186" t="s"/>
      <c r="AP186" t="n">
        <v>118</v>
      </c>
      <c r="AQ186" t="s">
        <v>89</v>
      </c>
      <c r="AR186" t="s">
        <v>90</v>
      </c>
      <c r="AS186" t="s"/>
      <c r="AT186" t="s">
        <v>91</v>
      </c>
      <c r="AU186" t="s"/>
      <c r="AV186" t="s"/>
      <c r="AW186" t="s"/>
      <c r="AX186" t="s"/>
      <c r="AY186" t="n">
        <v>6698596</v>
      </c>
      <c r="AZ186" t="s">
        <v>393</v>
      </c>
      <c r="BA186" t="s"/>
      <c r="BB186" t="n">
        <v>21382</v>
      </c>
      <c r="BC186" t="n">
        <v>12.914203</v>
      </c>
      <c r="BD186" t="n">
        <v>43.916204</v>
      </c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104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392</v>
      </c>
      <c r="F187" t="n">
        <v>-1</v>
      </c>
      <c r="G187" t="s">
        <v>74</v>
      </c>
      <c r="H187" t="s">
        <v>75</v>
      </c>
      <c r="I187" t="s"/>
      <c r="J187" t="s">
        <v>76</v>
      </c>
      <c r="K187" t="n">
        <v>97</v>
      </c>
      <c r="L187" t="s">
        <v>77</v>
      </c>
      <c r="M187" t="s"/>
      <c r="N187" t="s">
        <v>304</v>
      </c>
      <c r="O187" t="s">
        <v>79</v>
      </c>
      <c r="P187" t="s">
        <v>392</v>
      </c>
      <c r="Q187" t="s"/>
      <c r="R187" t="s">
        <v>80</v>
      </c>
      <c r="S187" t="s">
        <v>305</v>
      </c>
      <c r="T187" t="s">
        <v>82</v>
      </c>
      <c r="U187" t="s"/>
      <c r="V187" t="s">
        <v>83</v>
      </c>
      <c r="W187" t="s">
        <v>84</v>
      </c>
      <c r="X187" t="s"/>
      <c r="Y187" t="s">
        <v>85</v>
      </c>
      <c r="Z187">
        <f>HYPERLINK("https://hotelmonitor-cachepage.eclerx.com/savepage/tk_15427246006918087_sr_2029.html","info")</f>
        <v/>
      </c>
      <c r="AA187" t="n">
        <v>-6698596</v>
      </c>
      <c r="AB187" t="s"/>
      <c r="AC187" t="s"/>
      <c r="AD187" t="s">
        <v>86</v>
      </c>
      <c r="AE187" t="s"/>
      <c r="AF187" t="s"/>
      <c r="AG187" t="s"/>
      <c r="AH187" t="s"/>
      <c r="AI187" t="s"/>
      <c r="AJ187" t="s"/>
      <c r="AK187" t="s">
        <v>87</v>
      </c>
      <c r="AL187" t="s">
        <v>88</v>
      </c>
      <c r="AM187" t="s"/>
      <c r="AN187" t="s">
        <v>87</v>
      </c>
      <c r="AO187" t="s"/>
      <c r="AP187" t="n">
        <v>118</v>
      </c>
      <c r="AQ187" t="s">
        <v>89</v>
      </c>
      <c r="AR187" t="s">
        <v>90</v>
      </c>
      <c r="AS187" t="s"/>
      <c r="AT187" t="s">
        <v>91</v>
      </c>
      <c r="AU187" t="s"/>
      <c r="AV187" t="s"/>
      <c r="AW187" t="s"/>
      <c r="AX187" t="s"/>
      <c r="AY187" t="n">
        <v>6698596</v>
      </c>
      <c r="AZ187" t="s">
        <v>393</v>
      </c>
      <c r="BA187" t="s"/>
      <c r="BB187" t="n">
        <v>21382</v>
      </c>
      <c r="BC187" t="n">
        <v>12.914203</v>
      </c>
      <c r="BD187" t="n">
        <v>43.916204</v>
      </c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104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392</v>
      </c>
      <c r="F188" t="n">
        <v>-1</v>
      </c>
      <c r="G188" t="s">
        <v>74</v>
      </c>
      <c r="H188" t="s">
        <v>75</v>
      </c>
      <c r="I188" t="s"/>
      <c r="J188" t="s">
        <v>76</v>
      </c>
      <c r="K188" t="n">
        <v>108</v>
      </c>
      <c r="L188" t="s">
        <v>77</v>
      </c>
      <c r="M188" t="s"/>
      <c r="N188" t="s">
        <v>189</v>
      </c>
      <c r="O188" t="s">
        <v>79</v>
      </c>
      <c r="P188" t="s">
        <v>392</v>
      </c>
      <c r="Q188" t="s"/>
      <c r="R188" t="s">
        <v>80</v>
      </c>
      <c r="S188" t="s">
        <v>234</v>
      </c>
      <c r="T188" t="s">
        <v>82</v>
      </c>
      <c r="U188" t="s"/>
      <c r="V188" t="s">
        <v>83</v>
      </c>
      <c r="W188" t="s">
        <v>84</v>
      </c>
      <c r="X188" t="s"/>
      <c r="Y188" t="s">
        <v>85</v>
      </c>
      <c r="Z188">
        <f>HYPERLINK("https://hotelmonitor-cachepage.eclerx.com/savepage/tk_15427246006918087_sr_2029.html","info")</f>
        <v/>
      </c>
      <c r="AA188" t="n">
        <v>-6698596</v>
      </c>
      <c r="AB188" t="s"/>
      <c r="AC188" t="s"/>
      <c r="AD188" t="s">
        <v>86</v>
      </c>
      <c r="AE188" t="s"/>
      <c r="AF188" t="s"/>
      <c r="AG188" t="s"/>
      <c r="AH188" t="s"/>
      <c r="AI188" t="s"/>
      <c r="AJ188" t="s"/>
      <c r="AK188" t="s">
        <v>87</v>
      </c>
      <c r="AL188" t="s">
        <v>88</v>
      </c>
      <c r="AM188" t="s"/>
      <c r="AN188" t="s">
        <v>87</v>
      </c>
      <c r="AO188" t="s"/>
      <c r="AP188" t="n">
        <v>118</v>
      </c>
      <c r="AQ188" t="s">
        <v>89</v>
      </c>
      <c r="AR188" t="s">
        <v>96</v>
      </c>
      <c r="AS188" t="s"/>
      <c r="AT188" t="s">
        <v>91</v>
      </c>
      <c r="AU188" t="s"/>
      <c r="AV188" t="s"/>
      <c r="AW188" t="s"/>
      <c r="AX188" t="s"/>
      <c r="AY188" t="n">
        <v>6698596</v>
      </c>
      <c r="AZ188" t="s">
        <v>393</v>
      </c>
      <c r="BA188" t="s"/>
      <c r="BB188" t="n">
        <v>21382</v>
      </c>
      <c r="BC188" t="n">
        <v>12.914203</v>
      </c>
      <c r="BD188" t="n">
        <v>43.916204</v>
      </c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104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392</v>
      </c>
      <c r="F189" t="n">
        <v>-1</v>
      </c>
      <c r="G189" t="s">
        <v>74</v>
      </c>
      <c r="H189" t="s">
        <v>75</v>
      </c>
      <c r="I189" t="s"/>
      <c r="J189" t="s">
        <v>76</v>
      </c>
      <c r="K189" t="n">
        <v>112</v>
      </c>
      <c r="L189" t="s">
        <v>77</v>
      </c>
      <c r="M189" t="s"/>
      <c r="N189" t="s">
        <v>129</v>
      </c>
      <c r="O189" t="s">
        <v>79</v>
      </c>
      <c r="P189" t="s">
        <v>392</v>
      </c>
      <c r="Q189" t="s"/>
      <c r="R189" t="s">
        <v>80</v>
      </c>
      <c r="S189" t="s">
        <v>178</v>
      </c>
      <c r="T189" t="s">
        <v>82</v>
      </c>
      <c r="U189" t="s"/>
      <c r="V189" t="s">
        <v>83</v>
      </c>
      <c r="W189" t="s">
        <v>108</v>
      </c>
      <c r="X189" t="s"/>
      <c r="Y189" t="s">
        <v>85</v>
      </c>
      <c r="Z189">
        <f>HYPERLINK("https://hotelmonitor-cachepage.eclerx.com/savepage/tk_15427246006918087_sr_2029.html","info")</f>
        <v/>
      </c>
      <c r="AA189" t="n">
        <v>-6698596</v>
      </c>
      <c r="AB189" t="s"/>
      <c r="AC189" t="s"/>
      <c r="AD189" t="s">
        <v>86</v>
      </c>
      <c r="AE189" t="s"/>
      <c r="AF189" t="s"/>
      <c r="AG189" t="s"/>
      <c r="AH189" t="s"/>
      <c r="AI189" t="s"/>
      <c r="AJ189" t="s"/>
      <c r="AK189" t="s">
        <v>87</v>
      </c>
      <c r="AL189" t="s">
        <v>88</v>
      </c>
      <c r="AM189" t="s"/>
      <c r="AN189" t="s">
        <v>87</v>
      </c>
      <c r="AO189" t="s"/>
      <c r="AP189" t="n">
        <v>118</v>
      </c>
      <c r="AQ189" t="s">
        <v>89</v>
      </c>
      <c r="AR189" t="s">
        <v>90</v>
      </c>
      <c r="AS189" t="s"/>
      <c r="AT189" t="s">
        <v>91</v>
      </c>
      <c r="AU189" t="s"/>
      <c r="AV189" t="s"/>
      <c r="AW189" t="s"/>
      <c r="AX189" t="s"/>
      <c r="AY189" t="n">
        <v>6698596</v>
      </c>
      <c r="AZ189" t="s">
        <v>393</v>
      </c>
      <c r="BA189" t="s"/>
      <c r="BB189" t="n">
        <v>21382</v>
      </c>
      <c r="BC189" t="n">
        <v>12.914203</v>
      </c>
      <c r="BD189" t="n">
        <v>43.916204</v>
      </c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104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392</v>
      </c>
      <c r="F190" t="n">
        <v>-1</v>
      </c>
      <c r="G190" t="s">
        <v>74</v>
      </c>
      <c r="H190" t="s">
        <v>75</v>
      </c>
      <c r="I190" t="s"/>
      <c r="J190" t="s">
        <v>76</v>
      </c>
      <c r="K190" t="n">
        <v>118</v>
      </c>
      <c r="L190" t="s">
        <v>77</v>
      </c>
      <c r="M190" t="s"/>
      <c r="N190" t="s">
        <v>394</v>
      </c>
      <c r="O190" t="s">
        <v>79</v>
      </c>
      <c r="P190" t="s">
        <v>392</v>
      </c>
      <c r="Q190" t="s"/>
      <c r="R190" t="s">
        <v>80</v>
      </c>
      <c r="S190" t="s">
        <v>98</v>
      </c>
      <c r="T190" t="s">
        <v>82</v>
      </c>
      <c r="U190" t="s"/>
      <c r="V190" t="s">
        <v>83</v>
      </c>
      <c r="W190" t="s">
        <v>84</v>
      </c>
      <c r="X190" t="s"/>
      <c r="Y190" t="s">
        <v>85</v>
      </c>
      <c r="Z190">
        <f>HYPERLINK("https://hotelmonitor-cachepage.eclerx.com/savepage/tk_15427246006918087_sr_2029.html","info")</f>
        <v/>
      </c>
      <c r="AA190" t="n">
        <v>-6698596</v>
      </c>
      <c r="AB190" t="s"/>
      <c r="AC190" t="s"/>
      <c r="AD190" t="s">
        <v>86</v>
      </c>
      <c r="AE190" t="s"/>
      <c r="AF190" t="s"/>
      <c r="AG190" t="s"/>
      <c r="AH190" t="s"/>
      <c r="AI190" t="s"/>
      <c r="AJ190" t="s"/>
      <c r="AK190" t="s">
        <v>87</v>
      </c>
      <c r="AL190" t="s">
        <v>88</v>
      </c>
      <c r="AM190" t="s"/>
      <c r="AN190" t="s">
        <v>87</v>
      </c>
      <c r="AO190" t="s"/>
      <c r="AP190" t="n">
        <v>118</v>
      </c>
      <c r="AQ190" t="s">
        <v>89</v>
      </c>
      <c r="AR190" t="s">
        <v>90</v>
      </c>
      <c r="AS190" t="s"/>
      <c r="AT190" t="s">
        <v>91</v>
      </c>
      <c r="AU190" t="s"/>
      <c r="AV190" t="s"/>
      <c r="AW190" t="s"/>
      <c r="AX190" t="s"/>
      <c r="AY190" t="n">
        <v>6698596</v>
      </c>
      <c r="AZ190" t="s">
        <v>393</v>
      </c>
      <c r="BA190" t="s"/>
      <c r="BB190" t="n">
        <v>21382</v>
      </c>
      <c r="BC190" t="n">
        <v>12.914203</v>
      </c>
      <c r="BD190" t="n">
        <v>43.916204</v>
      </c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104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392</v>
      </c>
      <c r="F191" t="n">
        <v>-1</v>
      </c>
      <c r="G191" t="s">
        <v>74</v>
      </c>
      <c r="H191" t="s">
        <v>75</v>
      </c>
      <c r="I191" t="s"/>
      <c r="J191" t="s">
        <v>76</v>
      </c>
      <c r="K191" t="n">
        <v>150</v>
      </c>
      <c r="L191" t="s">
        <v>77</v>
      </c>
      <c r="M191" t="s"/>
      <c r="N191" t="s">
        <v>129</v>
      </c>
      <c r="O191" t="s">
        <v>79</v>
      </c>
      <c r="P191" t="s">
        <v>392</v>
      </c>
      <c r="Q191" t="s"/>
      <c r="R191" t="s">
        <v>80</v>
      </c>
      <c r="S191" t="s">
        <v>265</v>
      </c>
      <c r="T191" t="s">
        <v>82</v>
      </c>
      <c r="U191" t="s"/>
      <c r="V191" t="s">
        <v>83</v>
      </c>
      <c r="W191" t="s">
        <v>161</v>
      </c>
      <c r="X191" t="s"/>
      <c r="Y191" t="s">
        <v>85</v>
      </c>
      <c r="Z191">
        <f>HYPERLINK("https://hotelmonitor-cachepage.eclerx.com/savepage/tk_15427246006918087_sr_2029.html","info")</f>
        <v/>
      </c>
      <c r="AA191" t="n">
        <v>-6698596</v>
      </c>
      <c r="AB191" t="s"/>
      <c r="AC191" t="s"/>
      <c r="AD191" t="s">
        <v>86</v>
      </c>
      <c r="AE191" t="s"/>
      <c r="AF191" t="s"/>
      <c r="AG191" t="s"/>
      <c r="AH191" t="s"/>
      <c r="AI191" t="s"/>
      <c r="AJ191" t="s"/>
      <c r="AK191" t="s">
        <v>87</v>
      </c>
      <c r="AL191" t="s">
        <v>88</v>
      </c>
      <c r="AM191" t="s"/>
      <c r="AN191" t="s">
        <v>87</v>
      </c>
      <c r="AO191" t="s"/>
      <c r="AP191" t="n">
        <v>118</v>
      </c>
      <c r="AQ191" t="s">
        <v>89</v>
      </c>
      <c r="AR191" t="s">
        <v>90</v>
      </c>
      <c r="AS191" t="s"/>
      <c r="AT191" t="s">
        <v>91</v>
      </c>
      <c r="AU191" t="s"/>
      <c r="AV191" t="s"/>
      <c r="AW191" t="s"/>
      <c r="AX191" t="s"/>
      <c r="AY191" t="n">
        <v>6698596</v>
      </c>
      <c r="AZ191" t="s">
        <v>393</v>
      </c>
      <c r="BA191" t="s"/>
      <c r="BB191" t="n">
        <v>21382</v>
      </c>
      <c r="BC191" t="n">
        <v>12.914203</v>
      </c>
      <c r="BD191" t="n">
        <v>43.916204</v>
      </c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104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395</v>
      </c>
      <c r="F192" t="n">
        <v>2035332</v>
      </c>
      <c r="G192" t="s">
        <v>74</v>
      </c>
      <c r="H192" t="s">
        <v>75</v>
      </c>
      <c r="I192" t="s"/>
      <c r="J192" t="s">
        <v>76</v>
      </c>
      <c r="K192" t="n">
        <v>84</v>
      </c>
      <c r="L192" t="s">
        <v>77</v>
      </c>
      <c r="M192" t="s"/>
      <c r="N192" t="s">
        <v>138</v>
      </c>
      <c r="O192" t="s">
        <v>79</v>
      </c>
      <c r="P192" t="s">
        <v>396</v>
      </c>
      <c r="Q192" t="s"/>
      <c r="R192" t="s">
        <v>80</v>
      </c>
      <c r="S192" t="s">
        <v>372</v>
      </c>
      <c r="T192" t="s">
        <v>82</v>
      </c>
      <c r="U192" t="s"/>
      <c r="V192" t="s">
        <v>83</v>
      </c>
      <c r="W192" t="s">
        <v>140</v>
      </c>
      <c r="X192" t="s"/>
      <c r="Y192" t="s">
        <v>85</v>
      </c>
      <c r="Z192">
        <f>HYPERLINK("https://hotelmonitor-cachepage.eclerx.com/savepage/tk_1542724523470914_sr_2029.html","info")</f>
        <v/>
      </c>
      <c r="AA192" t="n">
        <v>175098</v>
      </c>
      <c r="AB192" t="s"/>
      <c r="AC192" t="s"/>
      <c r="AD192" t="s">
        <v>86</v>
      </c>
      <c r="AE192" t="s"/>
      <c r="AF192" t="s"/>
      <c r="AG192" t="s"/>
      <c r="AH192" t="s"/>
      <c r="AI192" t="s"/>
      <c r="AJ192" t="s"/>
      <c r="AK192" t="s">
        <v>87</v>
      </c>
      <c r="AL192" t="s">
        <v>88</v>
      </c>
      <c r="AM192" t="s"/>
      <c r="AN192" t="s">
        <v>87</v>
      </c>
      <c r="AO192" t="s"/>
      <c r="AP192" t="n">
        <v>87</v>
      </c>
      <c r="AQ192" t="s">
        <v>89</v>
      </c>
      <c r="AR192" t="s">
        <v>96</v>
      </c>
      <c r="AS192" t="s"/>
      <c r="AT192" t="s">
        <v>91</v>
      </c>
      <c r="AU192" t="s"/>
      <c r="AV192" t="s"/>
      <c r="AW192" t="s"/>
      <c r="AX192" t="s"/>
      <c r="AY192" t="n">
        <v>2497454</v>
      </c>
      <c r="AZ192" t="s">
        <v>397</v>
      </c>
      <c r="BA192" t="s"/>
      <c r="BB192" t="n">
        <v>52960</v>
      </c>
      <c r="BC192" t="n">
        <v>12.658615708351</v>
      </c>
      <c r="BD192" t="n">
        <v>43.999621927033</v>
      </c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93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395</v>
      </c>
      <c r="F193" t="n">
        <v>2035332</v>
      </c>
      <c r="G193" t="s">
        <v>74</v>
      </c>
      <c r="H193" t="s">
        <v>75</v>
      </c>
      <c r="I193" t="s"/>
      <c r="J193" t="s">
        <v>76</v>
      </c>
      <c r="K193" t="n">
        <v>94</v>
      </c>
      <c r="L193" t="s">
        <v>77</v>
      </c>
      <c r="M193" t="s"/>
      <c r="N193" t="s">
        <v>138</v>
      </c>
      <c r="O193" t="s">
        <v>79</v>
      </c>
      <c r="P193" t="s">
        <v>396</v>
      </c>
      <c r="Q193" t="s"/>
      <c r="R193" t="s">
        <v>80</v>
      </c>
      <c r="S193" t="s">
        <v>398</v>
      </c>
      <c r="T193" t="s">
        <v>82</v>
      </c>
      <c r="U193" t="s"/>
      <c r="V193" t="s">
        <v>83</v>
      </c>
      <c r="W193" t="s">
        <v>84</v>
      </c>
      <c r="X193" t="s"/>
      <c r="Y193" t="s">
        <v>85</v>
      </c>
      <c r="Z193">
        <f>HYPERLINK("https://hotelmonitor-cachepage.eclerx.com/savepage/tk_1542724523470914_sr_2029.html","info")</f>
        <v/>
      </c>
      <c r="AA193" t="n">
        <v>175098</v>
      </c>
      <c r="AB193" t="s"/>
      <c r="AC193" t="s"/>
      <c r="AD193" t="s">
        <v>86</v>
      </c>
      <c r="AE193" t="s"/>
      <c r="AF193" t="s"/>
      <c r="AG193" t="s"/>
      <c r="AH193" t="s"/>
      <c r="AI193" t="s"/>
      <c r="AJ193" t="s"/>
      <c r="AK193" t="s">
        <v>87</v>
      </c>
      <c r="AL193" t="s">
        <v>88</v>
      </c>
      <c r="AM193" t="s"/>
      <c r="AN193" t="s">
        <v>87</v>
      </c>
      <c r="AO193" t="s"/>
      <c r="AP193" t="n">
        <v>87</v>
      </c>
      <c r="AQ193" t="s">
        <v>89</v>
      </c>
      <c r="AR193" t="s">
        <v>96</v>
      </c>
      <c r="AS193" t="s"/>
      <c r="AT193" t="s">
        <v>91</v>
      </c>
      <c r="AU193" t="s"/>
      <c r="AV193" t="s"/>
      <c r="AW193" t="s"/>
      <c r="AX193" t="s"/>
      <c r="AY193" t="n">
        <v>2497454</v>
      </c>
      <c r="AZ193" t="s">
        <v>397</v>
      </c>
      <c r="BA193" t="s"/>
      <c r="BB193" t="n">
        <v>52960</v>
      </c>
      <c r="BC193" t="n">
        <v>12.658615708351</v>
      </c>
      <c r="BD193" t="n">
        <v>43.999621927033</v>
      </c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93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395</v>
      </c>
      <c r="F194" t="n">
        <v>2035332</v>
      </c>
      <c r="G194" t="s">
        <v>74</v>
      </c>
      <c r="H194" t="s">
        <v>75</v>
      </c>
      <c r="I194" t="s"/>
      <c r="J194" t="s">
        <v>76</v>
      </c>
      <c r="K194" t="n">
        <v>98</v>
      </c>
      <c r="L194" t="s">
        <v>77</v>
      </c>
      <c r="M194" t="s"/>
      <c r="N194" t="s">
        <v>184</v>
      </c>
      <c r="O194" t="s">
        <v>79</v>
      </c>
      <c r="P194" t="s">
        <v>396</v>
      </c>
      <c r="Q194" t="s"/>
      <c r="R194" t="s">
        <v>80</v>
      </c>
      <c r="S194" t="s">
        <v>399</v>
      </c>
      <c r="T194" t="s">
        <v>82</v>
      </c>
      <c r="U194" t="s"/>
      <c r="V194" t="s">
        <v>83</v>
      </c>
      <c r="W194" t="s">
        <v>84</v>
      </c>
      <c r="X194" t="s"/>
      <c r="Y194" t="s">
        <v>85</v>
      </c>
      <c r="Z194">
        <f>HYPERLINK("https://hotelmonitor-cachepage.eclerx.com/savepage/tk_1542724523470914_sr_2029.html","info")</f>
        <v/>
      </c>
      <c r="AA194" t="n">
        <v>175098</v>
      </c>
      <c r="AB194" t="s"/>
      <c r="AC194" t="s"/>
      <c r="AD194" t="s">
        <v>86</v>
      </c>
      <c r="AE194" t="s"/>
      <c r="AF194" t="s"/>
      <c r="AG194" t="s"/>
      <c r="AH194" t="s"/>
      <c r="AI194" t="s"/>
      <c r="AJ194" t="s"/>
      <c r="AK194" t="s">
        <v>87</v>
      </c>
      <c r="AL194" t="s">
        <v>88</v>
      </c>
      <c r="AM194" t="s"/>
      <c r="AN194" t="s">
        <v>87</v>
      </c>
      <c r="AO194" t="s"/>
      <c r="AP194" t="n">
        <v>87</v>
      </c>
      <c r="AQ194" t="s">
        <v>89</v>
      </c>
      <c r="AR194" t="s">
        <v>96</v>
      </c>
      <c r="AS194" t="s"/>
      <c r="AT194" t="s">
        <v>91</v>
      </c>
      <c r="AU194" t="s"/>
      <c r="AV194" t="s"/>
      <c r="AW194" t="s"/>
      <c r="AX194" t="s"/>
      <c r="AY194" t="n">
        <v>2497454</v>
      </c>
      <c r="AZ194" t="s">
        <v>397</v>
      </c>
      <c r="BA194" t="s"/>
      <c r="BB194" t="n">
        <v>52960</v>
      </c>
      <c r="BC194" t="n">
        <v>12.658615708351</v>
      </c>
      <c r="BD194" t="n">
        <v>43.999621927033</v>
      </c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93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>
        <v>395</v>
      </c>
      <c r="F195" t="n">
        <v>2035332</v>
      </c>
      <c r="G195" t="s">
        <v>74</v>
      </c>
      <c r="H195" t="s">
        <v>75</v>
      </c>
      <c r="I195" t="s"/>
      <c r="J195" t="s">
        <v>76</v>
      </c>
      <c r="K195" t="n">
        <v>151</v>
      </c>
      <c r="L195" t="s">
        <v>77</v>
      </c>
      <c r="M195" t="s"/>
      <c r="N195" t="s">
        <v>184</v>
      </c>
      <c r="O195" t="s">
        <v>79</v>
      </c>
      <c r="P195" t="s">
        <v>396</v>
      </c>
      <c r="Q195" t="s"/>
      <c r="R195" t="s">
        <v>80</v>
      </c>
      <c r="S195" t="s">
        <v>206</v>
      </c>
      <c r="T195" t="s">
        <v>82</v>
      </c>
      <c r="U195" t="s"/>
      <c r="V195" t="s">
        <v>83</v>
      </c>
      <c r="W195" t="s">
        <v>108</v>
      </c>
      <c r="X195" t="s"/>
      <c r="Y195" t="s">
        <v>85</v>
      </c>
      <c r="Z195">
        <f>HYPERLINK("https://hotelmonitor-cachepage.eclerx.com/savepage/tk_1542724523470914_sr_2029.html","info")</f>
        <v/>
      </c>
      <c r="AA195" t="n">
        <v>175098</v>
      </c>
      <c r="AB195" t="s"/>
      <c r="AC195" t="s"/>
      <c r="AD195" t="s">
        <v>86</v>
      </c>
      <c r="AE195" t="s"/>
      <c r="AF195" t="s"/>
      <c r="AG195" t="s"/>
      <c r="AH195" t="s"/>
      <c r="AI195" t="s"/>
      <c r="AJ195" t="s"/>
      <c r="AK195" t="s">
        <v>87</v>
      </c>
      <c r="AL195" t="s">
        <v>88</v>
      </c>
      <c r="AM195" t="s"/>
      <c r="AN195" t="s">
        <v>87</v>
      </c>
      <c r="AO195" t="s"/>
      <c r="AP195" t="n">
        <v>87</v>
      </c>
      <c r="AQ195" t="s">
        <v>89</v>
      </c>
      <c r="AR195" t="s">
        <v>96</v>
      </c>
      <c r="AS195" t="s"/>
      <c r="AT195" t="s">
        <v>91</v>
      </c>
      <c r="AU195" t="s"/>
      <c r="AV195" t="s"/>
      <c r="AW195" t="s"/>
      <c r="AX195" t="s"/>
      <c r="AY195" t="n">
        <v>2497454</v>
      </c>
      <c r="AZ195" t="s">
        <v>397</v>
      </c>
      <c r="BA195" t="s"/>
      <c r="BB195" t="n">
        <v>52960</v>
      </c>
      <c r="BC195" t="n">
        <v>12.658615708351</v>
      </c>
      <c r="BD195" t="n">
        <v>43.999621927033</v>
      </c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93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>
        <v>395</v>
      </c>
      <c r="F196" t="n">
        <v>2035332</v>
      </c>
      <c r="G196" t="s">
        <v>74</v>
      </c>
      <c r="H196" t="s">
        <v>75</v>
      </c>
      <c r="I196" t="s"/>
      <c r="J196" t="s">
        <v>76</v>
      </c>
      <c r="K196" t="n">
        <v>204</v>
      </c>
      <c r="L196" t="s">
        <v>77</v>
      </c>
      <c r="M196" t="s"/>
      <c r="N196" t="s">
        <v>184</v>
      </c>
      <c r="O196" t="s">
        <v>79</v>
      </c>
      <c r="P196" t="s">
        <v>396</v>
      </c>
      <c r="Q196" t="s"/>
      <c r="R196" t="s">
        <v>80</v>
      </c>
      <c r="S196" t="s">
        <v>400</v>
      </c>
      <c r="T196" t="s">
        <v>82</v>
      </c>
      <c r="U196" t="s"/>
      <c r="V196" t="s">
        <v>83</v>
      </c>
      <c r="W196" t="s">
        <v>161</v>
      </c>
      <c r="X196" t="s"/>
      <c r="Y196" t="s">
        <v>85</v>
      </c>
      <c r="Z196">
        <f>HYPERLINK("https://hotelmonitor-cachepage.eclerx.com/savepage/tk_1542724523470914_sr_2029.html","info")</f>
        <v/>
      </c>
      <c r="AA196" t="n">
        <v>175098</v>
      </c>
      <c r="AB196" t="s"/>
      <c r="AC196" t="s"/>
      <c r="AD196" t="s">
        <v>86</v>
      </c>
      <c r="AE196" t="s"/>
      <c r="AF196" t="s"/>
      <c r="AG196" t="s"/>
      <c r="AH196" t="s"/>
      <c r="AI196" t="s"/>
      <c r="AJ196" t="s"/>
      <c r="AK196" t="s">
        <v>87</v>
      </c>
      <c r="AL196" t="s">
        <v>88</v>
      </c>
      <c r="AM196" t="s"/>
      <c r="AN196" t="s">
        <v>87</v>
      </c>
      <c r="AO196" t="s"/>
      <c r="AP196" t="n">
        <v>87</v>
      </c>
      <c r="AQ196" t="s">
        <v>89</v>
      </c>
      <c r="AR196" t="s">
        <v>96</v>
      </c>
      <c r="AS196" t="s"/>
      <c r="AT196" t="s">
        <v>91</v>
      </c>
      <c r="AU196" t="s"/>
      <c r="AV196" t="s"/>
      <c r="AW196" t="s"/>
      <c r="AX196" t="s"/>
      <c r="AY196" t="n">
        <v>2497454</v>
      </c>
      <c r="AZ196" t="s">
        <v>397</v>
      </c>
      <c r="BA196" t="s"/>
      <c r="BB196" t="n">
        <v>52960</v>
      </c>
      <c r="BC196" t="n">
        <v>12.658615708351</v>
      </c>
      <c r="BD196" t="n">
        <v>43.999621927033</v>
      </c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93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>
        <v>401</v>
      </c>
      <c r="F197" t="n">
        <v>-1</v>
      </c>
      <c r="G197" t="s">
        <v>74</v>
      </c>
      <c r="H197" t="s">
        <v>75</v>
      </c>
      <c r="I197" t="s"/>
      <c r="J197" t="s">
        <v>76</v>
      </c>
      <c r="K197" t="n">
        <v>56</v>
      </c>
      <c r="L197" t="s">
        <v>77</v>
      </c>
      <c r="M197" t="s"/>
      <c r="N197" t="s">
        <v>138</v>
      </c>
      <c r="O197" t="s">
        <v>79</v>
      </c>
      <c r="P197" t="s">
        <v>401</v>
      </c>
      <c r="Q197" t="s"/>
      <c r="R197" t="s">
        <v>80</v>
      </c>
      <c r="S197" t="s">
        <v>334</v>
      </c>
      <c r="T197" t="s">
        <v>82</v>
      </c>
      <c r="U197" t="s"/>
      <c r="V197" t="s">
        <v>83</v>
      </c>
      <c r="W197" t="s">
        <v>84</v>
      </c>
      <c r="X197" t="s"/>
      <c r="Y197" t="s">
        <v>85</v>
      </c>
      <c r="Z197">
        <f>HYPERLINK("https://hotelmonitor-cachepage.eclerx.com/savepage/tk_15427246318369_sr_2029.html","info")</f>
        <v/>
      </c>
      <c r="AA197" t="n">
        <v>-2636421</v>
      </c>
      <c r="AB197" t="s"/>
      <c r="AC197" t="s"/>
      <c r="AD197" t="s">
        <v>86</v>
      </c>
      <c r="AE197" t="s"/>
      <c r="AF197" t="s"/>
      <c r="AG197" t="s"/>
      <c r="AH197" t="s"/>
      <c r="AI197" t="s"/>
      <c r="AJ197" t="s"/>
      <c r="AK197" t="s">
        <v>87</v>
      </c>
      <c r="AL197" t="s">
        <v>88</v>
      </c>
      <c r="AM197" t="s"/>
      <c r="AN197" t="s">
        <v>87</v>
      </c>
      <c r="AO197" t="s"/>
      <c r="AP197" t="n">
        <v>131</v>
      </c>
      <c r="AQ197" t="s">
        <v>89</v>
      </c>
      <c r="AR197" t="s">
        <v>96</v>
      </c>
      <c r="AS197" t="s"/>
      <c r="AT197" t="s">
        <v>91</v>
      </c>
      <c r="AU197" t="s"/>
      <c r="AV197" t="s"/>
      <c r="AW197" t="s"/>
      <c r="AX197" t="s"/>
      <c r="AY197" t="n">
        <v>2636421</v>
      </c>
      <c r="AZ197" t="s">
        <v>402</v>
      </c>
      <c r="BA197" t="s"/>
      <c r="BB197" t="n">
        <v>168087</v>
      </c>
      <c r="BC197" t="n">
        <v>13.551552</v>
      </c>
      <c r="BD197" t="n">
        <v>43.528948</v>
      </c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104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>
        <v>403</v>
      </c>
      <c r="F198" t="n">
        <v>-1</v>
      </c>
      <c r="G198" t="s">
        <v>74</v>
      </c>
      <c r="H198" t="s">
        <v>75</v>
      </c>
      <c r="I198" t="s"/>
      <c r="J198" t="s">
        <v>76</v>
      </c>
      <c r="K198" t="n">
        <v>86</v>
      </c>
      <c r="L198" t="s">
        <v>77</v>
      </c>
      <c r="M198" t="s"/>
      <c r="N198" t="s">
        <v>131</v>
      </c>
      <c r="O198" t="s">
        <v>79</v>
      </c>
      <c r="P198" t="s">
        <v>403</v>
      </c>
      <c r="Q198" t="s"/>
      <c r="R198" t="s">
        <v>80</v>
      </c>
      <c r="S198" t="s">
        <v>239</v>
      </c>
      <c r="T198" t="s">
        <v>82</v>
      </c>
      <c r="U198" t="s"/>
      <c r="V198" t="s">
        <v>83</v>
      </c>
      <c r="W198" t="s">
        <v>84</v>
      </c>
      <c r="X198" t="s"/>
      <c r="Y198" t="s">
        <v>85</v>
      </c>
      <c r="Z198">
        <f>HYPERLINK("https://hotelmonitor-cachepage.eclerx.com/savepage/tk_15427244358068676_sr_2029.html","info")</f>
        <v/>
      </c>
      <c r="AA198" t="n">
        <v>-3471908</v>
      </c>
      <c r="AB198" t="s"/>
      <c r="AC198" t="s"/>
      <c r="AD198" t="s">
        <v>86</v>
      </c>
      <c r="AE198" t="s"/>
      <c r="AF198" t="s"/>
      <c r="AG198" t="s"/>
      <c r="AH198" t="s"/>
      <c r="AI198" t="s"/>
      <c r="AJ198" t="s"/>
      <c r="AK198" t="s">
        <v>87</v>
      </c>
      <c r="AL198" t="s">
        <v>88</v>
      </c>
      <c r="AM198" t="s"/>
      <c r="AN198" t="s">
        <v>87</v>
      </c>
      <c r="AO198" t="s"/>
      <c r="AP198" t="n">
        <v>52</v>
      </c>
      <c r="AQ198" t="s">
        <v>89</v>
      </c>
      <c r="AR198" t="s">
        <v>99</v>
      </c>
      <c r="AS198" t="s"/>
      <c r="AT198" t="s">
        <v>91</v>
      </c>
      <c r="AU198" t="s"/>
      <c r="AV198" t="s"/>
      <c r="AW198" t="s"/>
      <c r="AX198" t="s"/>
      <c r="AY198" t="n">
        <v>3471908</v>
      </c>
      <c r="AZ198" t="s">
        <v>404</v>
      </c>
      <c r="BA198" t="s"/>
      <c r="BB198" t="n">
        <v>76550</v>
      </c>
      <c r="BC198" t="n">
        <v>11.32940813899</v>
      </c>
      <c r="BD198" t="n">
        <v>44.497033372302</v>
      </c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93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403</v>
      </c>
      <c r="F199" t="n">
        <v>-1</v>
      </c>
      <c r="G199" t="s">
        <v>74</v>
      </c>
      <c r="H199" t="s">
        <v>75</v>
      </c>
      <c r="I199" t="s"/>
      <c r="J199" t="s">
        <v>76</v>
      </c>
      <c r="K199" t="n">
        <v>87</v>
      </c>
      <c r="L199" t="s">
        <v>77</v>
      </c>
      <c r="M199" t="s"/>
      <c r="N199" t="s">
        <v>94</v>
      </c>
      <c r="O199" t="s">
        <v>79</v>
      </c>
      <c r="P199" t="s">
        <v>403</v>
      </c>
      <c r="Q199" t="s"/>
      <c r="R199" t="s">
        <v>80</v>
      </c>
      <c r="S199" t="s">
        <v>214</v>
      </c>
      <c r="T199" t="s">
        <v>82</v>
      </c>
      <c r="U199" t="s"/>
      <c r="V199" t="s">
        <v>83</v>
      </c>
      <c r="W199" t="s">
        <v>84</v>
      </c>
      <c r="X199" t="s"/>
      <c r="Y199" t="s">
        <v>85</v>
      </c>
      <c r="Z199">
        <f>HYPERLINK("https://hotelmonitor-cachepage.eclerx.com/savepage/tk_15427244358068676_sr_2029.html","info")</f>
        <v/>
      </c>
      <c r="AA199" t="n">
        <v>-3471908</v>
      </c>
      <c r="AB199" t="s"/>
      <c r="AC199" t="s"/>
      <c r="AD199" t="s">
        <v>86</v>
      </c>
      <c r="AE199" t="s"/>
      <c r="AF199" t="s"/>
      <c r="AG199" t="s"/>
      <c r="AH199" t="s"/>
      <c r="AI199" t="s"/>
      <c r="AJ199" t="s"/>
      <c r="AK199" t="s">
        <v>87</v>
      </c>
      <c r="AL199" t="s">
        <v>88</v>
      </c>
      <c r="AM199" t="s"/>
      <c r="AN199" t="s">
        <v>87</v>
      </c>
      <c r="AO199" t="s"/>
      <c r="AP199" t="n">
        <v>52</v>
      </c>
      <c r="AQ199" t="s">
        <v>89</v>
      </c>
      <c r="AR199" t="s">
        <v>96</v>
      </c>
      <c r="AS199" t="s"/>
      <c r="AT199" t="s">
        <v>91</v>
      </c>
      <c r="AU199" t="s"/>
      <c r="AV199" t="s"/>
      <c r="AW199" t="s"/>
      <c r="AX199" t="s"/>
      <c r="AY199" t="n">
        <v>3471908</v>
      </c>
      <c r="AZ199" t="s">
        <v>404</v>
      </c>
      <c r="BA199" t="s"/>
      <c r="BB199" t="n">
        <v>76550</v>
      </c>
      <c r="BC199" t="n">
        <v>11.32940813899</v>
      </c>
      <c r="BD199" t="n">
        <v>44.497033372302</v>
      </c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93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403</v>
      </c>
      <c r="F200" t="n">
        <v>-1</v>
      </c>
      <c r="G200" t="s">
        <v>74</v>
      </c>
      <c r="H200" t="s">
        <v>75</v>
      </c>
      <c r="I200" t="s"/>
      <c r="J200" t="s">
        <v>76</v>
      </c>
      <c r="K200" t="n">
        <v>92</v>
      </c>
      <c r="L200" t="s">
        <v>77</v>
      </c>
      <c r="M200" t="s"/>
      <c r="N200" t="s">
        <v>148</v>
      </c>
      <c r="O200" t="s">
        <v>79</v>
      </c>
      <c r="P200" t="s">
        <v>403</v>
      </c>
      <c r="Q200" t="s"/>
      <c r="R200" t="s">
        <v>80</v>
      </c>
      <c r="S200" t="s">
        <v>405</v>
      </c>
      <c r="T200" t="s">
        <v>82</v>
      </c>
      <c r="U200" t="s"/>
      <c r="V200" t="s">
        <v>83</v>
      </c>
      <c r="W200" t="s">
        <v>84</v>
      </c>
      <c r="X200" t="s"/>
      <c r="Y200" t="s">
        <v>85</v>
      </c>
      <c r="Z200">
        <f>HYPERLINK("https://hotelmonitor-cachepage.eclerx.com/savepage/tk_15427244358068676_sr_2029.html","info")</f>
        <v/>
      </c>
      <c r="AA200" t="n">
        <v>-3471908</v>
      </c>
      <c r="AB200" t="s"/>
      <c r="AC200" t="s"/>
      <c r="AD200" t="s">
        <v>86</v>
      </c>
      <c r="AE200" t="s"/>
      <c r="AF200" t="s"/>
      <c r="AG200" t="s"/>
      <c r="AH200" t="s"/>
      <c r="AI200" t="s"/>
      <c r="AJ200" t="s"/>
      <c r="AK200" t="s">
        <v>87</v>
      </c>
      <c r="AL200" t="s">
        <v>88</v>
      </c>
      <c r="AM200" t="s"/>
      <c r="AN200" t="s">
        <v>87</v>
      </c>
      <c r="AO200" t="s"/>
      <c r="AP200" t="n">
        <v>52</v>
      </c>
      <c r="AQ200" t="s">
        <v>89</v>
      </c>
      <c r="AR200" t="s">
        <v>96</v>
      </c>
      <c r="AS200" t="s"/>
      <c r="AT200" t="s">
        <v>91</v>
      </c>
      <c r="AU200" t="s"/>
      <c r="AV200" t="s"/>
      <c r="AW200" t="s"/>
      <c r="AX200" t="s"/>
      <c r="AY200" t="n">
        <v>3471908</v>
      </c>
      <c r="AZ200" t="s">
        <v>404</v>
      </c>
      <c r="BA200" t="s"/>
      <c r="BB200" t="n">
        <v>76550</v>
      </c>
      <c r="BC200" t="n">
        <v>11.32940813899</v>
      </c>
      <c r="BD200" t="n">
        <v>44.497033372302</v>
      </c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93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403</v>
      </c>
      <c r="F201" t="n">
        <v>-1</v>
      </c>
      <c r="G201" t="s">
        <v>74</v>
      </c>
      <c r="H201" t="s">
        <v>75</v>
      </c>
      <c r="I201" t="s"/>
      <c r="J201" t="s">
        <v>76</v>
      </c>
      <c r="K201" t="n">
        <v>92</v>
      </c>
      <c r="L201" t="s">
        <v>77</v>
      </c>
      <c r="M201" t="s"/>
      <c r="N201" t="s">
        <v>189</v>
      </c>
      <c r="O201" t="s">
        <v>79</v>
      </c>
      <c r="P201" t="s">
        <v>403</v>
      </c>
      <c r="Q201" t="s"/>
      <c r="R201" t="s">
        <v>80</v>
      </c>
      <c r="S201" t="s">
        <v>405</v>
      </c>
      <c r="T201" t="s">
        <v>82</v>
      </c>
      <c r="U201" t="s"/>
      <c r="V201" t="s">
        <v>83</v>
      </c>
      <c r="W201" t="s">
        <v>84</v>
      </c>
      <c r="X201" t="s"/>
      <c r="Y201" t="s">
        <v>85</v>
      </c>
      <c r="Z201">
        <f>HYPERLINK("https://hotelmonitor-cachepage.eclerx.com/savepage/tk_15427244358068676_sr_2029.html","info")</f>
        <v/>
      </c>
      <c r="AA201" t="n">
        <v>-3471908</v>
      </c>
      <c r="AB201" t="s"/>
      <c r="AC201" t="s"/>
      <c r="AD201" t="s">
        <v>86</v>
      </c>
      <c r="AE201" t="s"/>
      <c r="AF201" t="s"/>
      <c r="AG201" t="s"/>
      <c r="AH201" t="s"/>
      <c r="AI201" t="s"/>
      <c r="AJ201" t="s"/>
      <c r="AK201" t="s">
        <v>87</v>
      </c>
      <c r="AL201" t="s">
        <v>88</v>
      </c>
      <c r="AM201" t="s"/>
      <c r="AN201" t="s">
        <v>87</v>
      </c>
      <c r="AO201" t="s"/>
      <c r="AP201" t="n">
        <v>52</v>
      </c>
      <c r="AQ201" t="s">
        <v>89</v>
      </c>
      <c r="AR201" t="s">
        <v>96</v>
      </c>
      <c r="AS201" t="s"/>
      <c r="AT201" t="s">
        <v>91</v>
      </c>
      <c r="AU201" t="s"/>
      <c r="AV201" t="s"/>
      <c r="AW201" t="s"/>
      <c r="AX201" t="s"/>
      <c r="AY201" t="n">
        <v>3471908</v>
      </c>
      <c r="AZ201" t="s">
        <v>404</v>
      </c>
      <c r="BA201" t="s"/>
      <c r="BB201" t="n">
        <v>76550</v>
      </c>
      <c r="BC201" t="n">
        <v>11.32940813899</v>
      </c>
      <c r="BD201" t="n">
        <v>44.497033372302</v>
      </c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93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406</v>
      </c>
      <c r="F202" t="n">
        <v>-1</v>
      </c>
      <c r="G202" t="s">
        <v>74</v>
      </c>
      <c r="H202" t="s">
        <v>75</v>
      </c>
      <c r="I202" t="s"/>
      <c r="J202" t="s">
        <v>76</v>
      </c>
      <c r="K202" t="n">
        <v>94</v>
      </c>
      <c r="L202" t="s">
        <v>77</v>
      </c>
      <c r="M202" t="s"/>
      <c r="N202" t="s">
        <v>407</v>
      </c>
      <c r="O202" t="s">
        <v>79</v>
      </c>
      <c r="P202" t="s">
        <v>406</v>
      </c>
      <c r="Q202" t="s"/>
      <c r="R202" t="s">
        <v>80</v>
      </c>
      <c r="S202" t="s">
        <v>398</v>
      </c>
      <c r="T202" t="s">
        <v>82</v>
      </c>
      <c r="U202" t="s"/>
      <c r="V202" t="s">
        <v>83</v>
      </c>
      <c r="W202" t="s">
        <v>140</v>
      </c>
      <c r="X202" t="s"/>
      <c r="Y202" t="s">
        <v>85</v>
      </c>
      <c r="Z202">
        <f>HYPERLINK("https://hotelmonitor-cachepage.eclerx.com/savepage/tk_15427245882728448_sr_2029.html","info")</f>
        <v/>
      </c>
      <c r="AA202" t="n">
        <v>-6698660</v>
      </c>
      <c r="AB202" t="s"/>
      <c r="AC202" t="s"/>
      <c r="AD202" t="s">
        <v>86</v>
      </c>
      <c r="AE202" t="s"/>
      <c r="AF202" t="s"/>
      <c r="AG202" t="s"/>
      <c r="AH202" t="s"/>
      <c r="AI202" t="s"/>
      <c r="AJ202" t="s"/>
      <c r="AK202" t="s">
        <v>87</v>
      </c>
      <c r="AL202" t="s">
        <v>88</v>
      </c>
      <c r="AM202" t="s"/>
      <c r="AN202" t="s">
        <v>87</v>
      </c>
      <c r="AO202" t="s"/>
      <c r="AP202" t="n">
        <v>113</v>
      </c>
      <c r="AQ202" t="s">
        <v>89</v>
      </c>
      <c r="AR202" t="s">
        <v>90</v>
      </c>
      <c r="AS202" t="s"/>
      <c r="AT202" t="s">
        <v>91</v>
      </c>
      <c r="AU202" t="s"/>
      <c r="AV202" t="s"/>
      <c r="AW202" t="s"/>
      <c r="AX202" t="s"/>
      <c r="AY202" t="n">
        <v>6698660</v>
      </c>
      <c r="AZ202" t="s">
        <v>408</v>
      </c>
      <c r="BA202" t="s"/>
      <c r="BB202" t="n">
        <v>38287</v>
      </c>
      <c r="BC202" t="n">
        <v>12.917733</v>
      </c>
      <c r="BD202" t="n">
        <v>43.914554</v>
      </c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104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406</v>
      </c>
      <c r="F203" t="n">
        <v>-1</v>
      </c>
      <c r="G203" t="s">
        <v>74</v>
      </c>
      <c r="H203" t="s">
        <v>75</v>
      </c>
      <c r="I203" t="s"/>
      <c r="J203" t="s">
        <v>76</v>
      </c>
      <c r="K203" t="n">
        <v>119</v>
      </c>
      <c r="L203" t="s">
        <v>77</v>
      </c>
      <c r="M203" t="s"/>
      <c r="N203" t="s">
        <v>407</v>
      </c>
      <c r="O203" t="s">
        <v>79</v>
      </c>
      <c r="P203" t="s">
        <v>406</v>
      </c>
      <c r="Q203" t="s"/>
      <c r="R203" t="s">
        <v>80</v>
      </c>
      <c r="S203" t="s">
        <v>409</v>
      </c>
      <c r="T203" t="s">
        <v>82</v>
      </c>
      <c r="U203" t="s"/>
      <c r="V203" t="s">
        <v>83</v>
      </c>
      <c r="W203" t="s">
        <v>84</v>
      </c>
      <c r="X203" t="s"/>
      <c r="Y203" t="s">
        <v>85</v>
      </c>
      <c r="Z203">
        <f>HYPERLINK("https://hotelmonitor-cachepage.eclerx.com/savepage/tk_15427245882728448_sr_2029.html","info")</f>
        <v/>
      </c>
      <c r="AA203" t="n">
        <v>-6698660</v>
      </c>
      <c r="AB203" t="s"/>
      <c r="AC203" t="s"/>
      <c r="AD203" t="s">
        <v>86</v>
      </c>
      <c r="AE203" t="s"/>
      <c r="AF203" t="s"/>
      <c r="AG203" t="s"/>
      <c r="AH203" t="s"/>
      <c r="AI203" t="s"/>
      <c r="AJ203" t="s"/>
      <c r="AK203" t="s">
        <v>87</v>
      </c>
      <c r="AL203" t="s">
        <v>88</v>
      </c>
      <c r="AM203" t="s"/>
      <c r="AN203" t="s">
        <v>87</v>
      </c>
      <c r="AO203" t="s"/>
      <c r="AP203" t="n">
        <v>113</v>
      </c>
      <c r="AQ203" t="s">
        <v>89</v>
      </c>
      <c r="AR203" t="s">
        <v>90</v>
      </c>
      <c r="AS203" t="s"/>
      <c r="AT203" t="s">
        <v>91</v>
      </c>
      <c r="AU203" t="s"/>
      <c r="AV203" t="s"/>
      <c r="AW203" t="s"/>
      <c r="AX203" t="s"/>
      <c r="AY203" t="n">
        <v>6698660</v>
      </c>
      <c r="AZ203" t="s">
        <v>408</v>
      </c>
      <c r="BA203" t="s"/>
      <c r="BB203" t="n">
        <v>38287</v>
      </c>
      <c r="BC203" t="n">
        <v>12.917733</v>
      </c>
      <c r="BD203" t="n">
        <v>43.914554</v>
      </c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104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406</v>
      </c>
      <c r="F204" t="n">
        <v>-1</v>
      </c>
      <c r="G204" t="s">
        <v>74</v>
      </c>
      <c r="H204" t="s">
        <v>75</v>
      </c>
      <c r="I204" t="s"/>
      <c r="J204" t="s">
        <v>76</v>
      </c>
      <c r="K204" t="n">
        <v>143</v>
      </c>
      <c r="L204" t="s">
        <v>77</v>
      </c>
      <c r="M204" t="s"/>
      <c r="N204" t="s">
        <v>410</v>
      </c>
      <c r="O204" t="s">
        <v>79</v>
      </c>
      <c r="P204" t="s">
        <v>406</v>
      </c>
      <c r="Q204" t="s"/>
      <c r="R204" t="s">
        <v>80</v>
      </c>
      <c r="S204" t="s">
        <v>411</v>
      </c>
      <c r="T204" t="s">
        <v>82</v>
      </c>
      <c r="U204" t="s"/>
      <c r="V204" t="s">
        <v>83</v>
      </c>
      <c r="W204" t="s">
        <v>140</v>
      </c>
      <c r="X204" t="s"/>
      <c r="Y204" t="s">
        <v>85</v>
      </c>
      <c r="Z204">
        <f>HYPERLINK("https://hotelmonitor-cachepage.eclerx.com/savepage/tk_15427245882728448_sr_2029.html","info")</f>
        <v/>
      </c>
      <c r="AA204" t="n">
        <v>-6698660</v>
      </c>
      <c r="AB204" t="s"/>
      <c r="AC204" t="s"/>
      <c r="AD204" t="s">
        <v>86</v>
      </c>
      <c r="AE204" t="s"/>
      <c r="AF204" t="s"/>
      <c r="AG204" t="s"/>
      <c r="AH204" t="s"/>
      <c r="AI204" t="s"/>
      <c r="AJ204" t="s"/>
      <c r="AK204" t="s">
        <v>87</v>
      </c>
      <c r="AL204" t="s">
        <v>88</v>
      </c>
      <c r="AM204" t="s"/>
      <c r="AN204" t="s">
        <v>87</v>
      </c>
      <c r="AO204" t="s"/>
      <c r="AP204" t="n">
        <v>113</v>
      </c>
      <c r="AQ204" t="s">
        <v>89</v>
      </c>
      <c r="AR204" t="s">
        <v>90</v>
      </c>
      <c r="AS204" t="s"/>
      <c r="AT204" t="s">
        <v>91</v>
      </c>
      <c r="AU204" t="s"/>
      <c r="AV204" t="s"/>
      <c r="AW204" t="s"/>
      <c r="AX204" t="s"/>
      <c r="AY204" t="n">
        <v>6698660</v>
      </c>
      <c r="AZ204" t="s">
        <v>408</v>
      </c>
      <c r="BA204" t="s"/>
      <c r="BB204" t="n">
        <v>38287</v>
      </c>
      <c r="BC204" t="n">
        <v>12.917733</v>
      </c>
      <c r="BD204" t="n">
        <v>43.914554</v>
      </c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104</v>
      </c>
    </row>
    <row r="205" spans="1:70">
      <c r="A205" t="s">
        <v>70</v>
      </c>
      <c r="B205" t="s">
        <v>71</v>
      </c>
      <c r="C205" t="s">
        <v>72</v>
      </c>
      <c r="D205" t="n">
        <v>2</v>
      </c>
      <c r="E205" t="s">
        <v>406</v>
      </c>
      <c r="F205" t="n">
        <v>-1</v>
      </c>
      <c r="G205" t="s">
        <v>74</v>
      </c>
      <c r="H205" t="s">
        <v>75</v>
      </c>
      <c r="I205" t="s"/>
      <c r="J205" t="s">
        <v>76</v>
      </c>
      <c r="K205" t="n">
        <v>194</v>
      </c>
      <c r="L205" t="s">
        <v>77</v>
      </c>
      <c r="M205" t="s"/>
      <c r="N205" t="s">
        <v>410</v>
      </c>
      <c r="O205" t="s">
        <v>79</v>
      </c>
      <c r="P205" t="s">
        <v>406</v>
      </c>
      <c r="Q205" t="s"/>
      <c r="R205" t="s">
        <v>80</v>
      </c>
      <c r="S205" t="s">
        <v>412</v>
      </c>
      <c r="T205" t="s">
        <v>82</v>
      </c>
      <c r="U205" t="s"/>
      <c r="V205" t="s">
        <v>83</v>
      </c>
      <c r="W205" t="s">
        <v>84</v>
      </c>
      <c r="X205" t="s"/>
      <c r="Y205" t="s">
        <v>85</v>
      </c>
      <c r="Z205">
        <f>HYPERLINK("https://hotelmonitor-cachepage.eclerx.com/savepage/tk_15427245882728448_sr_2029.html","info")</f>
        <v/>
      </c>
      <c r="AA205" t="n">
        <v>-6698660</v>
      </c>
      <c r="AB205" t="s"/>
      <c r="AC205" t="s"/>
      <c r="AD205" t="s">
        <v>86</v>
      </c>
      <c r="AE205" t="s"/>
      <c r="AF205" t="s"/>
      <c r="AG205" t="s"/>
      <c r="AH205" t="s"/>
      <c r="AI205" t="s"/>
      <c r="AJ205" t="s"/>
      <c r="AK205" t="s">
        <v>87</v>
      </c>
      <c r="AL205" t="s">
        <v>88</v>
      </c>
      <c r="AM205" t="s"/>
      <c r="AN205" t="s">
        <v>87</v>
      </c>
      <c r="AO205" t="s"/>
      <c r="AP205" t="n">
        <v>113</v>
      </c>
      <c r="AQ205" t="s">
        <v>89</v>
      </c>
      <c r="AR205" t="s">
        <v>90</v>
      </c>
      <c r="AS205" t="s"/>
      <c r="AT205" t="s">
        <v>91</v>
      </c>
      <c r="AU205" t="s"/>
      <c r="AV205" t="s"/>
      <c r="AW205" t="s"/>
      <c r="AX205" t="s"/>
      <c r="AY205" t="n">
        <v>6698660</v>
      </c>
      <c r="AZ205" t="s">
        <v>408</v>
      </c>
      <c r="BA205" t="s"/>
      <c r="BB205" t="n">
        <v>38287</v>
      </c>
      <c r="BC205" t="n">
        <v>12.917733</v>
      </c>
      <c r="BD205" t="n">
        <v>43.914554</v>
      </c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104</v>
      </c>
    </row>
    <row r="206" spans="1:70">
      <c r="A206" t="s">
        <v>70</v>
      </c>
      <c r="B206" t="s">
        <v>71</v>
      </c>
      <c r="C206" t="s">
        <v>72</v>
      </c>
      <c r="D206" t="n">
        <v>2</v>
      </c>
      <c r="E206" t="s">
        <v>413</v>
      </c>
      <c r="F206" t="n">
        <v>-1</v>
      </c>
      <c r="G206" t="s">
        <v>74</v>
      </c>
      <c r="H206" t="s">
        <v>75</v>
      </c>
      <c r="I206" t="s"/>
      <c r="J206" t="s">
        <v>76</v>
      </c>
      <c r="K206" t="n">
        <v>342</v>
      </c>
      <c r="L206" t="s">
        <v>77</v>
      </c>
      <c r="M206" t="s"/>
      <c r="N206" t="s">
        <v>414</v>
      </c>
      <c r="O206" t="s">
        <v>79</v>
      </c>
      <c r="P206" t="s">
        <v>413</v>
      </c>
      <c r="Q206" t="s"/>
      <c r="R206" t="s">
        <v>80</v>
      </c>
      <c r="S206" t="s">
        <v>415</v>
      </c>
      <c r="T206" t="s">
        <v>82</v>
      </c>
      <c r="U206" t="s"/>
      <c r="V206" t="s">
        <v>83</v>
      </c>
      <c r="W206" t="s">
        <v>84</v>
      </c>
      <c r="X206" t="s"/>
      <c r="Y206" t="s">
        <v>85</v>
      </c>
      <c r="Z206">
        <f>HYPERLINK("https://hotelmonitor-cachepage.eclerx.com/savepage/tk_15427244183083346_sr_2029.html","info")</f>
        <v/>
      </c>
      <c r="AA206" t="n">
        <v>-6559869</v>
      </c>
      <c r="AB206" t="s"/>
      <c r="AC206" t="s"/>
      <c r="AD206" t="s">
        <v>86</v>
      </c>
      <c r="AE206" t="s"/>
      <c r="AF206" t="s"/>
      <c r="AG206" t="s"/>
      <c r="AH206" t="s"/>
      <c r="AI206" t="s"/>
      <c r="AJ206" t="s"/>
      <c r="AK206" t="s">
        <v>87</v>
      </c>
      <c r="AL206" t="s">
        <v>88</v>
      </c>
      <c r="AM206" t="s"/>
      <c r="AN206" t="s">
        <v>87</v>
      </c>
      <c r="AO206" t="s"/>
      <c r="AP206" t="n">
        <v>45</v>
      </c>
      <c r="AQ206" t="s">
        <v>89</v>
      </c>
      <c r="AR206" t="s">
        <v>96</v>
      </c>
      <c r="AS206" t="s"/>
      <c r="AT206" t="s">
        <v>91</v>
      </c>
      <c r="AU206" t="s"/>
      <c r="AV206" t="s"/>
      <c r="AW206" t="s"/>
      <c r="AX206" t="s"/>
      <c r="AY206" t="n">
        <v>6559869</v>
      </c>
      <c r="AZ206" t="s">
        <v>416</v>
      </c>
      <c r="BA206" t="s"/>
      <c r="BB206" t="n">
        <v>11949</v>
      </c>
      <c r="BC206" t="n">
        <v>12.639555</v>
      </c>
      <c r="BD206" t="n">
        <v>44.016225</v>
      </c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93</v>
      </c>
    </row>
    <row r="207" spans="1:70">
      <c r="A207" t="s">
        <v>70</v>
      </c>
      <c r="B207" t="s">
        <v>71</v>
      </c>
      <c r="C207" t="s">
        <v>72</v>
      </c>
      <c r="D207" t="n">
        <v>2</v>
      </c>
      <c r="E207" t="s">
        <v>417</v>
      </c>
      <c r="F207" t="n">
        <v>-1</v>
      </c>
      <c r="G207" t="s">
        <v>74</v>
      </c>
      <c r="H207" t="s">
        <v>75</v>
      </c>
      <c r="I207" t="s"/>
      <c r="J207" t="s">
        <v>76</v>
      </c>
      <c r="K207" t="n">
        <v>89</v>
      </c>
      <c r="L207" t="s">
        <v>77</v>
      </c>
      <c r="M207" t="s"/>
      <c r="N207" t="s">
        <v>189</v>
      </c>
      <c r="O207" t="s">
        <v>79</v>
      </c>
      <c r="P207" t="s">
        <v>417</v>
      </c>
      <c r="Q207" t="s"/>
      <c r="R207" t="s">
        <v>80</v>
      </c>
      <c r="S207" t="s">
        <v>418</v>
      </c>
      <c r="T207" t="s">
        <v>82</v>
      </c>
      <c r="U207" t="s"/>
      <c r="V207" t="s">
        <v>83</v>
      </c>
      <c r="W207" t="s">
        <v>84</v>
      </c>
      <c r="X207" t="s"/>
      <c r="Y207" t="s">
        <v>85</v>
      </c>
      <c r="Z207">
        <f>HYPERLINK("https://hotelmonitor-cachepage.eclerx.com/savepage/tk_15427245456129153_sr_2029.html","info")</f>
        <v/>
      </c>
      <c r="AA207" t="n">
        <v>-6796333</v>
      </c>
      <c r="AB207" t="s"/>
      <c r="AC207" t="s"/>
      <c r="AD207" t="s">
        <v>86</v>
      </c>
      <c r="AE207" t="s"/>
      <c r="AF207" t="s"/>
      <c r="AG207" t="s"/>
      <c r="AH207" t="s"/>
      <c r="AI207" t="s"/>
      <c r="AJ207" t="s"/>
      <c r="AK207" t="s">
        <v>87</v>
      </c>
      <c r="AL207" t="s">
        <v>88</v>
      </c>
      <c r="AM207" t="s"/>
      <c r="AN207" t="s">
        <v>87</v>
      </c>
      <c r="AO207" t="s"/>
      <c r="AP207" t="n">
        <v>96</v>
      </c>
      <c r="AQ207" t="s">
        <v>89</v>
      </c>
      <c r="AR207" t="s">
        <v>96</v>
      </c>
      <c r="AS207" t="s"/>
      <c r="AT207" t="s">
        <v>91</v>
      </c>
      <c r="AU207" t="s"/>
      <c r="AV207" t="s"/>
      <c r="AW207" t="s"/>
      <c r="AX207" t="s"/>
      <c r="AY207" t="n">
        <v>6796333</v>
      </c>
      <c r="AZ207" t="s">
        <v>186</v>
      </c>
      <c r="BA207" t="s"/>
      <c r="BB207" t="n">
        <v>108021</v>
      </c>
      <c r="BC207" t="s"/>
      <c r="BD207" t="s"/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93</v>
      </c>
    </row>
    <row r="208" spans="1:70">
      <c r="A208" t="s">
        <v>70</v>
      </c>
      <c r="B208" t="s">
        <v>71</v>
      </c>
      <c r="C208" t="s">
        <v>72</v>
      </c>
      <c r="D208" t="n">
        <v>2</v>
      </c>
      <c r="E208" t="s">
        <v>419</v>
      </c>
      <c r="F208" t="n">
        <v>-1</v>
      </c>
      <c r="G208" t="s">
        <v>74</v>
      </c>
      <c r="H208" t="s">
        <v>75</v>
      </c>
      <c r="I208" t="s"/>
      <c r="J208" t="s">
        <v>76</v>
      </c>
      <c r="K208" t="n">
        <v>138</v>
      </c>
      <c r="L208" t="s">
        <v>77</v>
      </c>
      <c r="M208" t="s"/>
      <c r="N208" t="s">
        <v>131</v>
      </c>
      <c r="O208" t="s">
        <v>79</v>
      </c>
      <c r="P208" t="s">
        <v>419</v>
      </c>
      <c r="Q208" t="s"/>
      <c r="R208" t="s">
        <v>80</v>
      </c>
      <c r="S208" t="s">
        <v>242</v>
      </c>
      <c r="T208" t="s">
        <v>82</v>
      </c>
      <c r="U208" t="s"/>
      <c r="V208" t="s">
        <v>83</v>
      </c>
      <c r="W208" t="s">
        <v>140</v>
      </c>
      <c r="X208" t="s"/>
      <c r="Y208" t="s">
        <v>85</v>
      </c>
      <c r="Z208">
        <f>HYPERLINK("https://hotelmonitor-cachepage.eclerx.com/savepage/tk_15427243965819132_sr_2029.html","info")</f>
        <v/>
      </c>
      <c r="AA208" t="n">
        <v>-6796330</v>
      </c>
      <c r="AB208" t="s"/>
      <c r="AC208" t="s"/>
      <c r="AD208" t="s">
        <v>86</v>
      </c>
      <c r="AE208" t="s"/>
      <c r="AF208" t="s"/>
      <c r="AG208" t="s"/>
      <c r="AH208" t="s"/>
      <c r="AI208" t="s"/>
      <c r="AJ208" t="s"/>
      <c r="AK208" t="s">
        <v>87</v>
      </c>
      <c r="AL208" t="s">
        <v>88</v>
      </c>
      <c r="AM208" t="s"/>
      <c r="AN208" t="s">
        <v>87</v>
      </c>
      <c r="AO208" t="s"/>
      <c r="AP208" t="n">
        <v>36</v>
      </c>
      <c r="AQ208" t="s">
        <v>89</v>
      </c>
      <c r="AR208" t="s">
        <v>99</v>
      </c>
      <c r="AS208" t="s"/>
      <c r="AT208" t="s">
        <v>91</v>
      </c>
      <c r="AU208" t="s"/>
      <c r="AV208" t="s"/>
      <c r="AW208" t="s"/>
      <c r="AX208" t="s"/>
      <c r="AY208" t="n">
        <v>6796330</v>
      </c>
      <c r="AZ208" t="s">
        <v>92</v>
      </c>
      <c r="BA208" t="s"/>
      <c r="BB208" t="n">
        <v>79559</v>
      </c>
      <c r="BC208" t="s"/>
      <c r="BD208" t="s"/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93</v>
      </c>
    </row>
    <row r="209" spans="1:70">
      <c r="A209" t="s">
        <v>70</v>
      </c>
      <c r="B209" t="s">
        <v>71</v>
      </c>
      <c r="C209" t="s">
        <v>72</v>
      </c>
      <c r="D209" t="n">
        <v>2</v>
      </c>
      <c r="E209" t="s">
        <v>419</v>
      </c>
      <c r="F209" t="n">
        <v>-1</v>
      </c>
      <c r="G209" t="s">
        <v>74</v>
      </c>
      <c r="H209" t="s">
        <v>75</v>
      </c>
      <c r="I209" t="s"/>
      <c r="J209" t="s">
        <v>76</v>
      </c>
      <c r="K209" t="n">
        <v>173</v>
      </c>
      <c r="L209" t="s">
        <v>77</v>
      </c>
      <c r="M209" t="s"/>
      <c r="N209" t="s">
        <v>131</v>
      </c>
      <c r="O209" t="s">
        <v>79</v>
      </c>
      <c r="P209" t="s">
        <v>419</v>
      </c>
      <c r="Q209" t="s"/>
      <c r="R209" t="s">
        <v>80</v>
      </c>
      <c r="S209" t="s">
        <v>420</v>
      </c>
      <c r="T209" t="s">
        <v>82</v>
      </c>
      <c r="U209" t="s"/>
      <c r="V209" t="s">
        <v>83</v>
      </c>
      <c r="W209" t="s">
        <v>84</v>
      </c>
      <c r="X209" t="s"/>
      <c r="Y209" t="s">
        <v>85</v>
      </c>
      <c r="Z209">
        <f>HYPERLINK("https://hotelmonitor-cachepage.eclerx.com/savepage/tk_15427243965819132_sr_2029.html","info")</f>
        <v/>
      </c>
      <c r="AA209" t="n">
        <v>-6796330</v>
      </c>
      <c r="AB209" t="s"/>
      <c r="AC209" t="s"/>
      <c r="AD209" t="s">
        <v>86</v>
      </c>
      <c r="AE209" t="s"/>
      <c r="AF209" t="s"/>
      <c r="AG209" t="s"/>
      <c r="AH209" t="s"/>
      <c r="AI209" t="s"/>
      <c r="AJ209" t="s"/>
      <c r="AK209" t="s">
        <v>87</v>
      </c>
      <c r="AL209" t="s">
        <v>88</v>
      </c>
      <c r="AM209" t="s"/>
      <c r="AN209" t="s">
        <v>87</v>
      </c>
      <c r="AO209" t="s"/>
      <c r="AP209" t="n">
        <v>36</v>
      </c>
      <c r="AQ209" t="s">
        <v>89</v>
      </c>
      <c r="AR209" t="s">
        <v>99</v>
      </c>
      <c r="AS209" t="s"/>
      <c r="AT209" t="s">
        <v>91</v>
      </c>
      <c r="AU209" t="s"/>
      <c r="AV209" t="s"/>
      <c r="AW209" t="s"/>
      <c r="AX209" t="s"/>
      <c r="AY209" t="n">
        <v>6796330</v>
      </c>
      <c r="AZ209" t="s">
        <v>92</v>
      </c>
      <c r="BA209" t="s"/>
      <c r="BB209" t="n">
        <v>79559</v>
      </c>
      <c r="BC209" t="s"/>
      <c r="BD209" t="s"/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93</v>
      </c>
    </row>
    <row r="210" spans="1:70">
      <c r="A210" t="s">
        <v>70</v>
      </c>
      <c r="B210" t="s">
        <v>71</v>
      </c>
      <c r="C210" t="s">
        <v>72</v>
      </c>
      <c r="D210" t="n">
        <v>2</v>
      </c>
      <c r="E210" t="s">
        <v>421</v>
      </c>
      <c r="F210" t="n">
        <v>-1</v>
      </c>
      <c r="G210" t="s">
        <v>74</v>
      </c>
      <c r="H210" t="s">
        <v>75</v>
      </c>
      <c r="I210" t="s"/>
      <c r="J210" t="s">
        <v>76</v>
      </c>
      <c r="K210" t="n">
        <v>71</v>
      </c>
      <c r="L210" t="s">
        <v>77</v>
      </c>
      <c r="M210" t="s"/>
      <c r="N210" t="s">
        <v>422</v>
      </c>
      <c r="O210" t="s">
        <v>79</v>
      </c>
      <c r="P210" t="s">
        <v>421</v>
      </c>
      <c r="Q210" t="s"/>
      <c r="R210" t="s">
        <v>80</v>
      </c>
      <c r="S210" t="s">
        <v>173</v>
      </c>
      <c r="T210" t="s">
        <v>82</v>
      </c>
      <c r="U210" t="s"/>
      <c r="V210" t="s">
        <v>83</v>
      </c>
      <c r="W210" t="s">
        <v>84</v>
      </c>
      <c r="X210" t="s"/>
      <c r="Y210" t="s">
        <v>85</v>
      </c>
      <c r="Z210">
        <f>HYPERLINK("https://hotelmonitor-cachepage.eclerx.com/savepage/tk_1542724528611647_sr_2029.html","info")</f>
        <v/>
      </c>
      <c r="AA210" t="n">
        <v>-2443079</v>
      </c>
      <c r="AB210" t="s"/>
      <c r="AC210" t="s"/>
      <c r="AD210" t="s">
        <v>86</v>
      </c>
      <c r="AE210" t="s"/>
      <c r="AF210" t="s"/>
      <c r="AG210" t="s"/>
      <c r="AH210" t="s"/>
      <c r="AI210" t="s"/>
      <c r="AJ210" t="s"/>
      <c r="AK210" t="s">
        <v>87</v>
      </c>
      <c r="AL210" t="s">
        <v>88</v>
      </c>
      <c r="AM210" t="s"/>
      <c r="AN210" t="s">
        <v>87</v>
      </c>
      <c r="AO210" t="s"/>
      <c r="AP210" t="n">
        <v>89</v>
      </c>
      <c r="AQ210" t="s">
        <v>89</v>
      </c>
      <c r="AR210" t="s">
        <v>90</v>
      </c>
      <c r="AS210" t="s"/>
      <c r="AT210" t="s">
        <v>91</v>
      </c>
      <c r="AU210" t="s"/>
      <c r="AV210" t="s"/>
      <c r="AW210" t="s"/>
      <c r="AX210" t="s"/>
      <c r="AY210" t="n">
        <v>2443079</v>
      </c>
      <c r="AZ210" t="s">
        <v>423</v>
      </c>
      <c r="BA210" t="s"/>
      <c r="BB210" t="n">
        <v>74577</v>
      </c>
      <c r="BC210" t="n">
        <v>11.485197544098</v>
      </c>
      <c r="BD210" t="n">
        <v>44.440620748335</v>
      </c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93</v>
      </c>
    </row>
    <row r="211" spans="1:70">
      <c r="A211" t="s">
        <v>70</v>
      </c>
      <c r="B211" t="s">
        <v>71</v>
      </c>
      <c r="C211" t="s">
        <v>72</v>
      </c>
      <c r="D211" t="n">
        <v>2</v>
      </c>
      <c r="E211" t="s">
        <v>421</v>
      </c>
      <c r="F211" t="n">
        <v>-1</v>
      </c>
      <c r="G211" t="s">
        <v>74</v>
      </c>
      <c r="H211" t="s">
        <v>75</v>
      </c>
      <c r="I211" t="s"/>
      <c r="J211" t="s">
        <v>76</v>
      </c>
      <c r="K211" t="n">
        <v>82</v>
      </c>
      <c r="L211" t="s">
        <v>77</v>
      </c>
      <c r="M211" t="s"/>
      <c r="N211" t="s">
        <v>294</v>
      </c>
      <c r="O211" t="s">
        <v>79</v>
      </c>
      <c r="P211" t="s">
        <v>421</v>
      </c>
      <c r="Q211" t="s"/>
      <c r="R211" t="s">
        <v>80</v>
      </c>
      <c r="S211" t="s">
        <v>424</v>
      </c>
      <c r="T211" t="s">
        <v>82</v>
      </c>
      <c r="U211" t="s"/>
      <c r="V211" t="s">
        <v>83</v>
      </c>
      <c r="W211" t="s">
        <v>84</v>
      </c>
      <c r="X211" t="s"/>
      <c r="Y211" t="s">
        <v>85</v>
      </c>
      <c r="Z211">
        <f>HYPERLINK("https://hotelmonitor-cachepage.eclerx.com/savepage/tk_1542724528611647_sr_2029.html","info")</f>
        <v/>
      </c>
      <c r="AA211" t="n">
        <v>-2443079</v>
      </c>
      <c r="AB211" t="s"/>
      <c r="AC211" t="s"/>
      <c r="AD211" t="s">
        <v>86</v>
      </c>
      <c r="AE211" t="s"/>
      <c r="AF211" t="s"/>
      <c r="AG211" t="s"/>
      <c r="AH211" t="s"/>
      <c r="AI211" t="s"/>
      <c r="AJ211" t="s"/>
      <c r="AK211" t="s">
        <v>87</v>
      </c>
      <c r="AL211" t="s">
        <v>88</v>
      </c>
      <c r="AM211" t="s"/>
      <c r="AN211" t="s">
        <v>87</v>
      </c>
      <c r="AO211" t="s"/>
      <c r="AP211" t="n">
        <v>89</v>
      </c>
      <c r="AQ211" t="s">
        <v>89</v>
      </c>
      <c r="AR211" t="s">
        <v>90</v>
      </c>
      <c r="AS211" t="s"/>
      <c r="AT211" t="s">
        <v>91</v>
      </c>
      <c r="AU211" t="s"/>
      <c r="AV211" t="s"/>
      <c r="AW211" t="s"/>
      <c r="AX211" t="s"/>
      <c r="AY211" t="n">
        <v>2443079</v>
      </c>
      <c r="AZ211" t="s">
        <v>423</v>
      </c>
      <c r="BA211" t="s"/>
      <c r="BB211" t="n">
        <v>74577</v>
      </c>
      <c r="BC211" t="n">
        <v>11.485197544098</v>
      </c>
      <c r="BD211" t="n">
        <v>44.440620748335</v>
      </c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93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421</v>
      </c>
      <c r="F212" t="n">
        <v>-1</v>
      </c>
      <c r="G212" t="s">
        <v>74</v>
      </c>
      <c r="H212" t="s">
        <v>75</v>
      </c>
      <c r="I212" t="s"/>
      <c r="J212" t="s">
        <v>76</v>
      </c>
      <c r="K212" t="n">
        <v>83</v>
      </c>
      <c r="L212" t="s">
        <v>77</v>
      </c>
      <c r="M212" t="s"/>
      <c r="N212" t="s">
        <v>97</v>
      </c>
      <c r="O212" t="s">
        <v>79</v>
      </c>
      <c r="P212" t="s">
        <v>421</v>
      </c>
      <c r="Q212" t="s"/>
      <c r="R212" t="s">
        <v>80</v>
      </c>
      <c r="S212" t="s">
        <v>371</v>
      </c>
      <c r="T212" t="s">
        <v>82</v>
      </c>
      <c r="U212" t="s"/>
      <c r="V212" t="s">
        <v>83</v>
      </c>
      <c r="W212" t="s">
        <v>84</v>
      </c>
      <c r="X212" t="s"/>
      <c r="Y212" t="s">
        <v>85</v>
      </c>
      <c r="Z212">
        <f>HYPERLINK("https://hotelmonitor-cachepage.eclerx.com/savepage/tk_1542724528611647_sr_2029.html","info")</f>
        <v/>
      </c>
      <c r="AA212" t="n">
        <v>-2443079</v>
      </c>
      <c r="AB212" t="s"/>
      <c r="AC212" t="s"/>
      <c r="AD212" t="s">
        <v>86</v>
      </c>
      <c r="AE212" t="s"/>
      <c r="AF212" t="s"/>
      <c r="AG212" t="s"/>
      <c r="AH212" t="s"/>
      <c r="AI212" t="s"/>
      <c r="AJ212" t="s"/>
      <c r="AK212" t="s">
        <v>87</v>
      </c>
      <c r="AL212" t="s">
        <v>88</v>
      </c>
      <c r="AM212" t="s"/>
      <c r="AN212" t="s">
        <v>87</v>
      </c>
      <c r="AO212" t="s"/>
      <c r="AP212" t="n">
        <v>89</v>
      </c>
      <c r="AQ212" t="s">
        <v>89</v>
      </c>
      <c r="AR212" t="s">
        <v>99</v>
      </c>
      <c r="AS212" t="s"/>
      <c r="AT212" t="s">
        <v>91</v>
      </c>
      <c r="AU212" t="s"/>
      <c r="AV212" t="s"/>
      <c r="AW212" t="s"/>
      <c r="AX212" t="s"/>
      <c r="AY212" t="n">
        <v>2443079</v>
      </c>
      <c r="AZ212" t="s">
        <v>423</v>
      </c>
      <c r="BA212" t="s"/>
      <c r="BB212" t="n">
        <v>74577</v>
      </c>
      <c r="BC212" t="n">
        <v>11.485197544098</v>
      </c>
      <c r="BD212" t="n">
        <v>44.440620748335</v>
      </c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93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425</v>
      </c>
      <c r="F213" t="n">
        <v>2035376</v>
      </c>
      <c r="G213" t="s">
        <v>74</v>
      </c>
      <c r="H213" t="s">
        <v>75</v>
      </c>
      <c r="I213" t="s"/>
      <c r="J213" t="s">
        <v>76</v>
      </c>
      <c r="K213" t="n">
        <v>49</v>
      </c>
      <c r="L213" t="s">
        <v>77</v>
      </c>
      <c r="M213" t="s"/>
      <c r="N213" t="s">
        <v>426</v>
      </c>
      <c r="O213" t="s">
        <v>79</v>
      </c>
      <c r="P213" t="s">
        <v>427</v>
      </c>
      <c r="Q213" t="s"/>
      <c r="R213" t="s">
        <v>80</v>
      </c>
      <c r="S213" t="s">
        <v>316</v>
      </c>
      <c r="T213" t="s">
        <v>82</v>
      </c>
      <c r="U213" t="s"/>
      <c r="V213" t="s">
        <v>83</v>
      </c>
      <c r="W213" t="s">
        <v>84</v>
      </c>
      <c r="X213" t="s"/>
      <c r="Y213" t="s">
        <v>85</v>
      </c>
      <c r="Z213">
        <f>HYPERLINK("https://hotelmonitor-cachepage.eclerx.com/savepage/tk_1542724388958369_sr_2029.html","info")</f>
        <v/>
      </c>
      <c r="AA213" t="n">
        <v>190976</v>
      </c>
      <c r="AB213" t="s"/>
      <c r="AC213" t="s"/>
      <c r="AD213" t="s">
        <v>86</v>
      </c>
      <c r="AE213" t="s"/>
      <c r="AF213" t="s"/>
      <c r="AG213" t="s"/>
      <c r="AH213" t="s"/>
      <c r="AI213" t="s"/>
      <c r="AJ213" t="s"/>
      <c r="AK213" t="s">
        <v>87</v>
      </c>
      <c r="AL213" t="s">
        <v>88</v>
      </c>
      <c r="AM213" t="s"/>
      <c r="AN213" t="s">
        <v>87</v>
      </c>
      <c r="AO213" t="s"/>
      <c r="AP213" t="n">
        <v>33</v>
      </c>
      <c r="AQ213" t="s">
        <v>89</v>
      </c>
      <c r="AR213" t="s">
        <v>90</v>
      </c>
      <c r="AS213" t="s"/>
      <c r="AT213" t="s">
        <v>91</v>
      </c>
      <c r="AU213" t="s"/>
      <c r="AV213" t="s"/>
      <c r="AW213" t="s"/>
      <c r="AX213" t="s"/>
      <c r="AY213" t="n">
        <v>3663645</v>
      </c>
      <c r="AZ213" t="s">
        <v>428</v>
      </c>
      <c r="BA213" t="s"/>
      <c r="BB213" t="n">
        <v>163086</v>
      </c>
      <c r="BC213" t="s"/>
      <c r="BD213" t="s"/>
      <c r="BE213" t="s"/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93</v>
      </c>
    </row>
    <row r="214" spans="1:70">
      <c r="A214" t="s">
        <v>70</v>
      </c>
      <c r="B214" t="s">
        <v>71</v>
      </c>
      <c r="C214" t="s">
        <v>72</v>
      </c>
      <c r="D214" t="n">
        <v>2</v>
      </c>
      <c r="E214" t="s">
        <v>425</v>
      </c>
      <c r="F214" t="n">
        <v>2035376</v>
      </c>
      <c r="G214" t="s">
        <v>74</v>
      </c>
      <c r="H214" t="s">
        <v>75</v>
      </c>
      <c r="I214" t="s"/>
      <c r="J214" t="s">
        <v>76</v>
      </c>
      <c r="K214" t="n">
        <v>51</v>
      </c>
      <c r="L214" t="s">
        <v>77</v>
      </c>
      <c r="M214" t="s"/>
      <c r="N214" t="s">
        <v>426</v>
      </c>
      <c r="O214" t="s">
        <v>79</v>
      </c>
      <c r="P214" t="s">
        <v>427</v>
      </c>
      <c r="Q214" t="s"/>
      <c r="R214" t="s">
        <v>80</v>
      </c>
      <c r="S214" t="s">
        <v>429</v>
      </c>
      <c r="T214" t="s">
        <v>82</v>
      </c>
      <c r="U214" t="s"/>
      <c r="V214" t="s">
        <v>83</v>
      </c>
      <c r="W214" t="s">
        <v>84</v>
      </c>
      <c r="X214" t="s"/>
      <c r="Y214" t="s">
        <v>85</v>
      </c>
      <c r="Z214">
        <f>HYPERLINK("https://hotelmonitor-cachepage.eclerx.com/savepage/tk_1542724388958369_sr_2029.html","info")</f>
        <v/>
      </c>
      <c r="AA214" t="n">
        <v>190976</v>
      </c>
      <c r="AB214" t="s"/>
      <c r="AC214" t="s"/>
      <c r="AD214" t="s">
        <v>86</v>
      </c>
      <c r="AE214" t="s"/>
      <c r="AF214" t="s"/>
      <c r="AG214" t="s"/>
      <c r="AH214" t="s"/>
      <c r="AI214" t="s"/>
      <c r="AJ214" t="s"/>
      <c r="AK214" t="s">
        <v>87</v>
      </c>
      <c r="AL214" t="s">
        <v>88</v>
      </c>
      <c r="AM214" t="s"/>
      <c r="AN214" t="s">
        <v>87</v>
      </c>
      <c r="AO214" t="s"/>
      <c r="AP214" t="n">
        <v>33</v>
      </c>
      <c r="AQ214" t="s">
        <v>89</v>
      </c>
      <c r="AR214" t="s">
        <v>366</v>
      </c>
      <c r="AS214" t="s"/>
      <c r="AT214" t="s">
        <v>91</v>
      </c>
      <c r="AU214" t="s"/>
      <c r="AV214" t="s"/>
      <c r="AW214" t="s"/>
      <c r="AX214" t="s"/>
      <c r="AY214" t="n">
        <v>3663645</v>
      </c>
      <c r="AZ214" t="s">
        <v>428</v>
      </c>
      <c r="BA214" t="s"/>
      <c r="BB214" t="n">
        <v>163086</v>
      </c>
      <c r="BC214" t="s"/>
      <c r="BD214" t="s"/>
      <c r="BE214" t="s"/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93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425</v>
      </c>
      <c r="F215" t="n">
        <v>2035376</v>
      </c>
      <c r="G215" t="s">
        <v>74</v>
      </c>
      <c r="H215" t="s">
        <v>75</v>
      </c>
      <c r="I215" t="s"/>
      <c r="J215" t="s">
        <v>76</v>
      </c>
      <c r="K215" t="n">
        <v>61</v>
      </c>
      <c r="L215" t="s">
        <v>77</v>
      </c>
      <c r="M215" t="s"/>
      <c r="N215" t="s">
        <v>172</v>
      </c>
      <c r="O215" t="s">
        <v>79</v>
      </c>
      <c r="P215" t="s">
        <v>427</v>
      </c>
      <c r="Q215" t="s"/>
      <c r="R215" t="s">
        <v>80</v>
      </c>
      <c r="S215" t="s">
        <v>298</v>
      </c>
      <c r="T215" t="s">
        <v>82</v>
      </c>
      <c r="U215" t="s"/>
      <c r="V215" t="s">
        <v>83</v>
      </c>
      <c r="W215" t="s">
        <v>84</v>
      </c>
      <c r="X215" t="s"/>
      <c r="Y215" t="s">
        <v>85</v>
      </c>
      <c r="Z215">
        <f>HYPERLINK("https://hotelmonitor-cachepage.eclerx.com/savepage/tk_1542724388958369_sr_2029.html","info")</f>
        <v/>
      </c>
      <c r="AA215" t="n">
        <v>190976</v>
      </c>
      <c r="AB215" t="s"/>
      <c r="AC215" t="s"/>
      <c r="AD215" t="s">
        <v>86</v>
      </c>
      <c r="AE215" t="s"/>
      <c r="AF215" t="s"/>
      <c r="AG215" t="s"/>
      <c r="AH215" t="s"/>
      <c r="AI215" t="s"/>
      <c r="AJ215" t="s"/>
      <c r="AK215" t="s">
        <v>87</v>
      </c>
      <c r="AL215" t="s">
        <v>88</v>
      </c>
      <c r="AM215" t="s"/>
      <c r="AN215" t="s">
        <v>87</v>
      </c>
      <c r="AO215" t="s"/>
      <c r="AP215" t="n">
        <v>33</v>
      </c>
      <c r="AQ215" t="s">
        <v>89</v>
      </c>
      <c r="AR215" t="s">
        <v>96</v>
      </c>
      <c r="AS215" t="s"/>
      <c r="AT215" t="s">
        <v>91</v>
      </c>
      <c r="AU215" t="s"/>
      <c r="AV215" t="s"/>
      <c r="AW215" t="s"/>
      <c r="AX215" t="s"/>
      <c r="AY215" t="n">
        <v>3663645</v>
      </c>
      <c r="AZ215" t="s">
        <v>428</v>
      </c>
      <c r="BA215" t="s"/>
      <c r="BB215" t="n">
        <v>163086</v>
      </c>
      <c r="BC215" t="s"/>
      <c r="BD215" t="s"/>
      <c r="BE215" t="s"/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93</v>
      </c>
    </row>
    <row r="216" spans="1:70">
      <c r="A216" t="s">
        <v>70</v>
      </c>
      <c r="B216" t="s">
        <v>71</v>
      </c>
      <c r="C216" t="s">
        <v>72</v>
      </c>
      <c r="D216" t="n">
        <v>2</v>
      </c>
      <c r="E216" t="s">
        <v>425</v>
      </c>
      <c r="F216" t="n">
        <v>2035376</v>
      </c>
      <c r="G216" t="s">
        <v>74</v>
      </c>
      <c r="H216" t="s">
        <v>75</v>
      </c>
      <c r="I216" t="s"/>
      <c r="J216" t="s">
        <v>76</v>
      </c>
      <c r="K216" t="n">
        <v>61</v>
      </c>
      <c r="L216" t="s">
        <v>77</v>
      </c>
      <c r="M216" t="s"/>
      <c r="N216" t="s">
        <v>172</v>
      </c>
      <c r="O216" t="s">
        <v>79</v>
      </c>
      <c r="P216" t="s">
        <v>427</v>
      </c>
      <c r="Q216" t="s"/>
      <c r="R216" t="s">
        <v>80</v>
      </c>
      <c r="S216" t="s">
        <v>298</v>
      </c>
      <c r="T216" t="s">
        <v>82</v>
      </c>
      <c r="U216" t="s"/>
      <c r="V216" t="s">
        <v>83</v>
      </c>
      <c r="W216" t="s">
        <v>84</v>
      </c>
      <c r="X216" t="s"/>
      <c r="Y216" t="s">
        <v>85</v>
      </c>
      <c r="Z216">
        <f>HYPERLINK("https://hotelmonitor-cachepage.eclerx.com/savepage/tk_1542724388958369_sr_2029.html","info")</f>
        <v/>
      </c>
      <c r="AA216" t="n">
        <v>190976</v>
      </c>
      <c r="AB216" t="s"/>
      <c r="AC216" t="s"/>
      <c r="AD216" t="s">
        <v>86</v>
      </c>
      <c r="AE216" t="s"/>
      <c r="AF216" t="s"/>
      <c r="AG216" t="s"/>
      <c r="AH216" t="s"/>
      <c r="AI216" t="s"/>
      <c r="AJ216" t="s"/>
      <c r="AK216" t="s">
        <v>87</v>
      </c>
      <c r="AL216" t="s">
        <v>88</v>
      </c>
      <c r="AM216" t="s"/>
      <c r="AN216" t="s">
        <v>87</v>
      </c>
      <c r="AO216" t="s"/>
      <c r="AP216" t="n">
        <v>33</v>
      </c>
      <c r="AQ216" t="s">
        <v>89</v>
      </c>
      <c r="AR216" t="s">
        <v>96</v>
      </c>
      <c r="AS216" t="s"/>
      <c r="AT216" t="s">
        <v>91</v>
      </c>
      <c r="AU216" t="s"/>
      <c r="AV216" t="s"/>
      <c r="AW216" t="s"/>
      <c r="AX216" t="s"/>
      <c r="AY216" t="n">
        <v>3663645</v>
      </c>
      <c r="AZ216" t="s">
        <v>428</v>
      </c>
      <c r="BA216" t="s"/>
      <c r="BB216" t="n">
        <v>163086</v>
      </c>
      <c r="BC216" t="s"/>
      <c r="BD216" t="s"/>
      <c r="BE216" t="s"/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93</v>
      </c>
    </row>
    <row r="217" spans="1:70">
      <c r="A217" t="s">
        <v>70</v>
      </c>
      <c r="B217" t="s">
        <v>71</v>
      </c>
      <c r="C217" t="s">
        <v>72</v>
      </c>
      <c r="D217" t="n">
        <v>2</v>
      </c>
      <c r="E217" t="s">
        <v>425</v>
      </c>
      <c r="F217" t="n">
        <v>2035376</v>
      </c>
      <c r="G217" t="s">
        <v>74</v>
      </c>
      <c r="H217" t="s">
        <v>75</v>
      </c>
      <c r="I217" t="s"/>
      <c r="J217" t="s">
        <v>76</v>
      </c>
      <c r="K217" t="n">
        <v>80</v>
      </c>
      <c r="L217" t="s">
        <v>77</v>
      </c>
      <c r="M217" t="s"/>
      <c r="N217" t="s">
        <v>430</v>
      </c>
      <c r="O217" t="s">
        <v>79</v>
      </c>
      <c r="P217" t="s">
        <v>427</v>
      </c>
      <c r="Q217" t="s"/>
      <c r="R217" t="s">
        <v>80</v>
      </c>
      <c r="S217" t="s">
        <v>177</v>
      </c>
      <c r="T217" t="s">
        <v>82</v>
      </c>
      <c r="U217" t="s"/>
      <c r="V217" t="s">
        <v>83</v>
      </c>
      <c r="W217" t="s">
        <v>84</v>
      </c>
      <c r="X217" t="s"/>
      <c r="Y217" t="s">
        <v>85</v>
      </c>
      <c r="Z217">
        <f>HYPERLINK("https://hotelmonitor-cachepage.eclerx.com/savepage/tk_1542724388958369_sr_2029.html","info")</f>
        <v/>
      </c>
      <c r="AA217" t="n">
        <v>190976</v>
      </c>
      <c r="AB217" t="s"/>
      <c r="AC217" t="s"/>
      <c r="AD217" t="s">
        <v>86</v>
      </c>
      <c r="AE217" t="s"/>
      <c r="AF217" t="s"/>
      <c r="AG217" t="s"/>
      <c r="AH217" t="s"/>
      <c r="AI217" t="s"/>
      <c r="AJ217" t="s"/>
      <c r="AK217" t="s">
        <v>87</v>
      </c>
      <c r="AL217" t="s">
        <v>88</v>
      </c>
      <c r="AM217" t="s"/>
      <c r="AN217" t="s">
        <v>87</v>
      </c>
      <c r="AO217" t="s"/>
      <c r="AP217" t="n">
        <v>33</v>
      </c>
      <c r="AQ217" t="s">
        <v>89</v>
      </c>
      <c r="AR217" t="s">
        <v>90</v>
      </c>
      <c r="AS217" t="s"/>
      <c r="AT217" t="s">
        <v>91</v>
      </c>
      <c r="AU217" t="s"/>
      <c r="AV217" t="s"/>
      <c r="AW217" t="s"/>
      <c r="AX217" t="s"/>
      <c r="AY217" t="n">
        <v>3663645</v>
      </c>
      <c r="AZ217" t="s">
        <v>428</v>
      </c>
      <c r="BA217" t="s"/>
      <c r="BB217" t="n">
        <v>163086</v>
      </c>
      <c r="BC217" t="s"/>
      <c r="BD217" t="s"/>
      <c r="BE217" t="s"/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93</v>
      </c>
    </row>
    <row r="218" spans="1:70">
      <c r="A218" t="s">
        <v>70</v>
      </c>
      <c r="B218" t="s">
        <v>71</v>
      </c>
      <c r="C218" t="s">
        <v>72</v>
      </c>
      <c r="D218" t="n">
        <v>2</v>
      </c>
      <c r="E218" t="s">
        <v>425</v>
      </c>
      <c r="F218" t="n">
        <v>2035376</v>
      </c>
      <c r="G218" t="s">
        <v>74</v>
      </c>
      <c r="H218" t="s">
        <v>75</v>
      </c>
      <c r="I218" t="s"/>
      <c r="J218" t="s">
        <v>76</v>
      </c>
      <c r="K218" t="n">
        <v>83</v>
      </c>
      <c r="L218" t="s">
        <v>77</v>
      </c>
      <c r="M218" t="s"/>
      <c r="N218" t="s">
        <v>430</v>
      </c>
      <c r="O218" t="s">
        <v>79</v>
      </c>
      <c r="P218" t="s">
        <v>427</v>
      </c>
      <c r="Q218" t="s"/>
      <c r="R218" t="s">
        <v>80</v>
      </c>
      <c r="S218" t="s">
        <v>371</v>
      </c>
      <c r="T218" t="s">
        <v>82</v>
      </c>
      <c r="U218" t="s"/>
      <c r="V218" t="s">
        <v>83</v>
      </c>
      <c r="W218" t="s">
        <v>84</v>
      </c>
      <c r="X218" t="s"/>
      <c r="Y218" t="s">
        <v>85</v>
      </c>
      <c r="Z218">
        <f>HYPERLINK("https://hotelmonitor-cachepage.eclerx.com/savepage/tk_1542724388958369_sr_2029.html","info")</f>
        <v/>
      </c>
      <c r="AA218" t="n">
        <v>190976</v>
      </c>
      <c r="AB218" t="s"/>
      <c r="AC218" t="s"/>
      <c r="AD218" t="s">
        <v>86</v>
      </c>
      <c r="AE218" t="s"/>
      <c r="AF218" t="s"/>
      <c r="AG218" t="s"/>
      <c r="AH218" t="s"/>
      <c r="AI218" t="s"/>
      <c r="AJ218" t="s"/>
      <c r="AK218" t="s">
        <v>87</v>
      </c>
      <c r="AL218" t="s">
        <v>88</v>
      </c>
      <c r="AM218" t="s"/>
      <c r="AN218" t="s">
        <v>87</v>
      </c>
      <c r="AO218" t="s"/>
      <c r="AP218" t="n">
        <v>33</v>
      </c>
      <c r="AQ218" t="s">
        <v>89</v>
      </c>
      <c r="AR218" t="s">
        <v>366</v>
      </c>
      <c r="AS218" t="s"/>
      <c r="AT218" t="s">
        <v>91</v>
      </c>
      <c r="AU218" t="s"/>
      <c r="AV218" t="s"/>
      <c r="AW218" t="s"/>
      <c r="AX218" t="s"/>
      <c r="AY218" t="n">
        <v>3663645</v>
      </c>
      <c r="AZ218" t="s">
        <v>428</v>
      </c>
      <c r="BA218" t="s"/>
      <c r="BB218" t="n">
        <v>163086</v>
      </c>
      <c r="BC218" t="s"/>
      <c r="BD218" t="s"/>
      <c r="BE218" t="s"/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93</v>
      </c>
    </row>
    <row r="219" spans="1:70">
      <c r="A219" t="s">
        <v>70</v>
      </c>
      <c r="B219" t="s">
        <v>71</v>
      </c>
      <c r="C219" t="s">
        <v>72</v>
      </c>
      <c r="D219" t="n">
        <v>2</v>
      </c>
      <c r="E219" t="s">
        <v>431</v>
      </c>
      <c r="F219" t="n">
        <v>-1</v>
      </c>
      <c r="G219" t="s">
        <v>74</v>
      </c>
      <c r="H219" t="s">
        <v>75</v>
      </c>
      <c r="I219" t="s"/>
      <c r="J219" t="s">
        <v>76</v>
      </c>
      <c r="K219" t="n">
        <v>142</v>
      </c>
      <c r="L219" t="s">
        <v>77</v>
      </c>
      <c r="M219" t="s"/>
      <c r="N219" t="s">
        <v>432</v>
      </c>
      <c r="O219" t="s">
        <v>79</v>
      </c>
      <c r="P219" t="s">
        <v>431</v>
      </c>
      <c r="Q219" t="s"/>
      <c r="R219" t="s">
        <v>80</v>
      </c>
      <c r="S219" t="s">
        <v>154</v>
      </c>
      <c r="T219" t="s">
        <v>82</v>
      </c>
      <c r="U219" t="s"/>
      <c r="V219" t="s">
        <v>83</v>
      </c>
      <c r="W219" t="s">
        <v>84</v>
      </c>
      <c r="X219" t="s"/>
      <c r="Y219" t="s">
        <v>85</v>
      </c>
      <c r="Z219">
        <f>HYPERLINK("https://hotelmonitor-cachepage.eclerx.com/savepage/tk_15427245908322618_sr_2029.html","info")</f>
        <v/>
      </c>
      <c r="AA219" t="n">
        <v>-3340490</v>
      </c>
      <c r="AB219" t="s"/>
      <c r="AC219" t="s"/>
      <c r="AD219" t="s">
        <v>86</v>
      </c>
      <c r="AE219" t="s"/>
      <c r="AF219" t="s"/>
      <c r="AG219" t="s"/>
      <c r="AH219" t="s"/>
      <c r="AI219" t="s"/>
      <c r="AJ219" t="s"/>
      <c r="AK219" t="s">
        <v>87</v>
      </c>
      <c r="AL219" t="s">
        <v>88</v>
      </c>
      <c r="AM219" t="s"/>
      <c r="AN219" t="s">
        <v>87</v>
      </c>
      <c r="AO219" t="s"/>
      <c r="AP219" t="n">
        <v>114</v>
      </c>
      <c r="AQ219" t="s">
        <v>89</v>
      </c>
      <c r="AR219" t="s">
        <v>96</v>
      </c>
      <c r="AS219" t="s"/>
      <c r="AT219" t="s">
        <v>91</v>
      </c>
      <c r="AU219" t="s"/>
      <c r="AV219" t="s"/>
      <c r="AW219" t="s"/>
      <c r="AX219" t="s"/>
      <c r="AY219" t="n">
        <v>3340490</v>
      </c>
      <c r="AZ219" t="s">
        <v>433</v>
      </c>
      <c r="BA219" t="s"/>
      <c r="BB219" t="n">
        <v>7003</v>
      </c>
      <c r="BC219" t="n">
        <v>12.922365</v>
      </c>
      <c r="BD219" t="n">
        <v>43.911227</v>
      </c>
      <c r="BE219" t="s"/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104</v>
      </c>
    </row>
    <row r="220" spans="1:70">
      <c r="A220" t="s">
        <v>70</v>
      </c>
      <c r="B220" t="s">
        <v>71</v>
      </c>
      <c r="C220" t="s">
        <v>72</v>
      </c>
      <c r="D220" t="n">
        <v>2</v>
      </c>
      <c r="E220" t="s">
        <v>431</v>
      </c>
      <c r="F220" t="n">
        <v>-1</v>
      </c>
      <c r="G220" t="s">
        <v>74</v>
      </c>
      <c r="H220" t="s">
        <v>75</v>
      </c>
      <c r="I220" t="s"/>
      <c r="J220" t="s">
        <v>76</v>
      </c>
      <c r="K220" t="n">
        <v>142</v>
      </c>
      <c r="L220" t="s">
        <v>77</v>
      </c>
      <c r="M220" t="s"/>
      <c r="N220" t="s">
        <v>432</v>
      </c>
      <c r="O220" t="s">
        <v>79</v>
      </c>
      <c r="P220" t="s">
        <v>431</v>
      </c>
      <c r="Q220" t="s"/>
      <c r="R220" t="s">
        <v>80</v>
      </c>
      <c r="S220" t="s">
        <v>154</v>
      </c>
      <c r="T220" t="s">
        <v>82</v>
      </c>
      <c r="U220" t="s"/>
      <c r="V220" t="s">
        <v>83</v>
      </c>
      <c r="W220" t="s">
        <v>84</v>
      </c>
      <c r="X220" t="s"/>
      <c r="Y220" t="s">
        <v>85</v>
      </c>
      <c r="Z220">
        <f>HYPERLINK("https://hotelmonitor-cachepage.eclerx.com/savepage/tk_15427245908322618_sr_2029.html","info")</f>
        <v/>
      </c>
      <c r="AA220" t="n">
        <v>-3340490</v>
      </c>
      <c r="AB220" t="s"/>
      <c r="AC220" t="s"/>
      <c r="AD220" t="s">
        <v>86</v>
      </c>
      <c r="AE220" t="s"/>
      <c r="AF220" t="s"/>
      <c r="AG220" t="s"/>
      <c r="AH220" t="s"/>
      <c r="AI220" t="s"/>
      <c r="AJ220" t="s"/>
      <c r="AK220" t="s">
        <v>87</v>
      </c>
      <c r="AL220" t="s">
        <v>88</v>
      </c>
      <c r="AM220" t="s"/>
      <c r="AN220" t="s">
        <v>87</v>
      </c>
      <c r="AO220" t="s"/>
      <c r="AP220" t="n">
        <v>114</v>
      </c>
      <c r="AQ220" t="s">
        <v>89</v>
      </c>
      <c r="AR220" t="s">
        <v>349</v>
      </c>
      <c r="AS220" t="s"/>
      <c r="AT220" t="s">
        <v>91</v>
      </c>
      <c r="AU220" t="s"/>
      <c r="AV220" t="s"/>
      <c r="AW220" t="s"/>
      <c r="AX220" t="s"/>
      <c r="AY220" t="n">
        <v>3340490</v>
      </c>
      <c r="AZ220" t="s">
        <v>433</v>
      </c>
      <c r="BA220" t="s"/>
      <c r="BB220" t="n">
        <v>7003</v>
      </c>
      <c r="BC220" t="n">
        <v>12.922365</v>
      </c>
      <c r="BD220" t="n">
        <v>43.911227</v>
      </c>
      <c r="BE220" t="s"/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104</v>
      </c>
    </row>
    <row r="221" spans="1:70">
      <c r="A221" t="s">
        <v>70</v>
      </c>
      <c r="B221" t="s">
        <v>71</v>
      </c>
      <c r="C221" t="s">
        <v>72</v>
      </c>
      <c r="D221" t="n">
        <v>2</v>
      </c>
      <c r="E221" t="s">
        <v>431</v>
      </c>
      <c r="F221" t="n">
        <v>-1</v>
      </c>
      <c r="G221" t="s">
        <v>74</v>
      </c>
      <c r="H221" t="s">
        <v>75</v>
      </c>
      <c r="I221" t="s"/>
      <c r="J221" t="s">
        <v>76</v>
      </c>
      <c r="K221" t="n">
        <v>149</v>
      </c>
      <c r="L221" t="s">
        <v>77</v>
      </c>
      <c r="M221" t="s"/>
      <c r="N221" t="s">
        <v>434</v>
      </c>
      <c r="O221" t="s">
        <v>79</v>
      </c>
      <c r="P221" t="s">
        <v>431</v>
      </c>
      <c r="Q221" t="s"/>
      <c r="R221" t="s">
        <v>80</v>
      </c>
      <c r="S221" t="s">
        <v>435</v>
      </c>
      <c r="T221" t="s">
        <v>82</v>
      </c>
      <c r="U221" t="s"/>
      <c r="V221" t="s">
        <v>83</v>
      </c>
      <c r="W221" t="s">
        <v>84</v>
      </c>
      <c r="X221" t="s"/>
      <c r="Y221" t="s">
        <v>85</v>
      </c>
      <c r="Z221">
        <f>HYPERLINK("https://hotelmonitor-cachepage.eclerx.com/savepage/tk_15427245908322618_sr_2029.html","info")</f>
        <v/>
      </c>
      <c r="AA221" t="n">
        <v>-3340490</v>
      </c>
      <c r="AB221" t="s"/>
      <c r="AC221" t="s"/>
      <c r="AD221" t="s">
        <v>86</v>
      </c>
      <c r="AE221" t="s"/>
      <c r="AF221" t="s"/>
      <c r="AG221" t="s"/>
      <c r="AH221" t="s"/>
      <c r="AI221" t="s"/>
      <c r="AJ221" t="s"/>
      <c r="AK221" t="s">
        <v>87</v>
      </c>
      <c r="AL221" t="s">
        <v>88</v>
      </c>
      <c r="AM221" t="s"/>
      <c r="AN221" t="s">
        <v>87</v>
      </c>
      <c r="AO221" t="s"/>
      <c r="AP221" t="n">
        <v>114</v>
      </c>
      <c r="AQ221" t="s">
        <v>89</v>
      </c>
      <c r="AR221" t="s">
        <v>96</v>
      </c>
      <c r="AS221" t="s"/>
      <c r="AT221" t="s">
        <v>91</v>
      </c>
      <c r="AU221" t="s"/>
      <c r="AV221" t="s"/>
      <c r="AW221" t="s"/>
      <c r="AX221" t="s"/>
      <c r="AY221" t="n">
        <v>3340490</v>
      </c>
      <c r="AZ221" t="s">
        <v>433</v>
      </c>
      <c r="BA221" t="s"/>
      <c r="BB221" t="n">
        <v>7003</v>
      </c>
      <c r="BC221" t="n">
        <v>12.922365</v>
      </c>
      <c r="BD221" t="n">
        <v>43.911227</v>
      </c>
      <c r="BE221" t="s"/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104</v>
      </c>
    </row>
    <row r="222" spans="1:70">
      <c r="A222" t="s">
        <v>70</v>
      </c>
      <c r="B222" t="s">
        <v>71</v>
      </c>
      <c r="C222" t="s">
        <v>72</v>
      </c>
      <c r="D222" t="n">
        <v>2</v>
      </c>
      <c r="E222" t="s">
        <v>431</v>
      </c>
      <c r="F222" t="n">
        <v>-1</v>
      </c>
      <c r="G222" t="s">
        <v>74</v>
      </c>
      <c r="H222" t="s">
        <v>75</v>
      </c>
      <c r="I222" t="s"/>
      <c r="J222" t="s">
        <v>76</v>
      </c>
      <c r="K222" t="n">
        <v>166</v>
      </c>
      <c r="L222" t="s">
        <v>77</v>
      </c>
      <c r="M222" t="s"/>
      <c r="N222" t="s">
        <v>436</v>
      </c>
      <c r="O222" t="s">
        <v>79</v>
      </c>
      <c r="P222" t="s">
        <v>431</v>
      </c>
      <c r="Q222" t="s"/>
      <c r="R222" t="s">
        <v>80</v>
      </c>
      <c r="S222" t="s">
        <v>374</v>
      </c>
      <c r="T222" t="s">
        <v>82</v>
      </c>
      <c r="U222" t="s"/>
      <c r="V222" t="s">
        <v>83</v>
      </c>
      <c r="W222" t="s">
        <v>84</v>
      </c>
      <c r="X222" t="s"/>
      <c r="Y222" t="s">
        <v>85</v>
      </c>
      <c r="Z222">
        <f>HYPERLINK("https://hotelmonitor-cachepage.eclerx.com/savepage/tk_15427245908322618_sr_2029.html","info")</f>
        <v/>
      </c>
      <c r="AA222" t="n">
        <v>-3340490</v>
      </c>
      <c r="AB222" t="s"/>
      <c r="AC222" t="s"/>
      <c r="AD222" t="s">
        <v>86</v>
      </c>
      <c r="AE222" t="s"/>
      <c r="AF222" t="s"/>
      <c r="AG222" t="s"/>
      <c r="AH222" t="s"/>
      <c r="AI222" t="s"/>
      <c r="AJ222" t="s"/>
      <c r="AK222" t="s">
        <v>87</v>
      </c>
      <c r="AL222" t="s">
        <v>88</v>
      </c>
      <c r="AM222" t="s"/>
      <c r="AN222" t="s">
        <v>87</v>
      </c>
      <c r="AO222" t="s"/>
      <c r="AP222" t="n">
        <v>114</v>
      </c>
      <c r="AQ222" t="s">
        <v>89</v>
      </c>
      <c r="AR222" t="s">
        <v>96</v>
      </c>
      <c r="AS222" t="s"/>
      <c r="AT222" t="s">
        <v>91</v>
      </c>
      <c r="AU222" t="s"/>
      <c r="AV222" t="s"/>
      <c r="AW222" t="s"/>
      <c r="AX222" t="s"/>
      <c r="AY222" t="n">
        <v>3340490</v>
      </c>
      <c r="AZ222" t="s">
        <v>433</v>
      </c>
      <c r="BA222" t="s"/>
      <c r="BB222" t="n">
        <v>7003</v>
      </c>
      <c r="BC222" t="n">
        <v>12.922365</v>
      </c>
      <c r="BD222" t="n">
        <v>43.911227</v>
      </c>
      <c r="BE222" t="s"/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104</v>
      </c>
    </row>
    <row r="223" spans="1:70">
      <c r="A223" t="s">
        <v>70</v>
      </c>
      <c r="B223" t="s">
        <v>71</v>
      </c>
      <c r="C223" t="s">
        <v>72</v>
      </c>
      <c r="D223" t="n">
        <v>2</v>
      </c>
      <c r="E223" t="s">
        <v>431</v>
      </c>
      <c r="F223" t="n">
        <v>-1</v>
      </c>
      <c r="G223" t="s">
        <v>74</v>
      </c>
      <c r="H223" t="s">
        <v>75</v>
      </c>
      <c r="I223" t="s"/>
      <c r="J223" t="s">
        <v>76</v>
      </c>
      <c r="K223" t="n">
        <v>166</v>
      </c>
      <c r="L223" t="s">
        <v>77</v>
      </c>
      <c r="M223" t="s"/>
      <c r="N223" t="s">
        <v>436</v>
      </c>
      <c r="O223" t="s">
        <v>79</v>
      </c>
      <c r="P223" t="s">
        <v>431</v>
      </c>
      <c r="Q223" t="s"/>
      <c r="R223" t="s">
        <v>80</v>
      </c>
      <c r="S223" t="s">
        <v>374</v>
      </c>
      <c r="T223" t="s">
        <v>82</v>
      </c>
      <c r="U223" t="s"/>
      <c r="V223" t="s">
        <v>83</v>
      </c>
      <c r="W223" t="s">
        <v>84</v>
      </c>
      <c r="X223" t="s"/>
      <c r="Y223" t="s">
        <v>85</v>
      </c>
      <c r="Z223">
        <f>HYPERLINK("https://hotelmonitor-cachepage.eclerx.com/savepage/tk_15427245908322618_sr_2029.html","info")</f>
        <v/>
      </c>
      <c r="AA223" t="n">
        <v>-3340490</v>
      </c>
      <c r="AB223" t="s"/>
      <c r="AC223" t="s"/>
      <c r="AD223" t="s">
        <v>86</v>
      </c>
      <c r="AE223" t="s"/>
      <c r="AF223" t="s"/>
      <c r="AG223" t="s"/>
      <c r="AH223" t="s"/>
      <c r="AI223" t="s"/>
      <c r="AJ223" t="s"/>
      <c r="AK223" t="s">
        <v>87</v>
      </c>
      <c r="AL223" t="s">
        <v>88</v>
      </c>
      <c r="AM223" t="s"/>
      <c r="AN223" t="s">
        <v>87</v>
      </c>
      <c r="AO223" t="s"/>
      <c r="AP223" t="n">
        <v>114</v>
      </c>
      <c r="AQ223" t="s">
        <v>89</v>
      </c>
      <c r="AR223" t="s">
        <v>349</v>
      </c>
      <c r="AS223" t="s"/>
      <c r="AT223" t="s">
        <v>91</v>
      </c>
      <c r="AU223" t="s"/>
      <c r="AV223" t="s"/>
      <c r="AW223" t="s"/>
      <c r="AX223" t="s"/>
      <c r="AY223" t="n">
        <v>3340490</v>
      </c>
      <c r="AZ223" t="s">
        <v>433</v>
      </c>
      <c r="BA223" t="s"/>
      <c r="BB223" t="n">
        <v>7003</v>
      </c>
      <c r="BC223" t="n">
        <v>12.922365</v>
      </c>
      <c r="BD223" t="n">
        <v>43.911227</v>
      </c>
      <c r="BE223" t="s"/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104</v>
      </c>
    </row>
    <row r="224" spans="1:70">
      <c r="A224" t="s">
        <v>70</v>
      </c>
      <c r="B224" t="s">
        <v>71</v>
      </c>
      <c r="C224" t="s">
        <v>72</v>
      </c>
      <c r="D224" t="n">
        <v>2</v>
      </c>
      <c r="E224" t="s">
        <v>431</v>
      </c>
      <c r="F224" t="n">
        <v>-1</v>
      </c>
      <c r="G224" t="s">
        <v>74</v>
      </c>
      <c r="H224" t="s">
        <v>75</v>
      </c>
      <c r="I224" t="s"/>
      <c r="J224" t="s">
        <v>76</v>
      </c>
      <c r="K224" t="n">
        <v>173</v>
      </c>
      <c r="L224" t="s">
        <v>77</v>
      </c>
      <c r="M224" t="s"/>
      <c r="N224" t="s">
        <v>437</v>
      </c>
      <c r="O224" t="s">
        <v>79</v>
      </c>
      <c r="P224" t="s">
        <v>431</v>
      </c>
      <c r="Q224" t="s"/>
      <c r="R224" t="s">
        <v>80</v>
      </c>
      <c r="S224" t="s">
        <v>420</v>
      </c>
      <c r="T224" t="s">
        <v>82</v>
      </c>
      <c r="U224" t="s"/>
      <c r="V224" t="s">
        <v>83</v>
      </c>
      <c r="W224" t="s">
        <v>84</v>
      </c>
      <c r="X224" t="s"/>
      <c r="Y224" t="s">
        <v>85</v>
      </c>
      <c r="Z224">
        <f>HYPERLINK("https://hotelmonitor-cachepage.eclerx.com/savepage/tk_15427245908322618_sr_2029.html","info")</f>
        <v/>
      </c>
      <c r="AA224" t="n">
        <v>-3340490</v>
      </c>
      <c r="AB224" t="s"/>
      <c r="AC224" t="s"/>
      <c r="AD224" t="s">
        <v>86</v>
      </c>
      <c r="AE224" t="s"/>
      <c r="AF224" t="s"/>
      <c r="AG224" t="s"/>
      <c r="AH224" t="s"/>
      <c r="AI224" t="s"/>
      <c r="AJ224" t="s"/>
      <c r="AK224" t="s">
        <v>87</v>
      </c>
      <c r="AL224" t="s">
        <v>88</v>
      </c>
      <c r="AM224" t="s"/>
      <c r="AN224" t="s">
        <v>87</v>
      </c>
      <c r="AO224" t="s"/>
      <c r="AP224" t="n">
        <v>114</v>
      </c>
      <c r="AQ224" t="s">
        <v>89</v>
      </c>
      <c r="AR224" t="s">
        <v>96</v>
      </c>
      <c r="AS224" t="s"/>
      <c r="AT224" t="s">
        <v>91</v>
      </c>
      <c r="AU224" t="s"/>
      <c r="AV224" t="s"/>
      <c r="AW224" t="s"/>
      <c r="AX224" t="s"/>
      <c r="AY224" t="n">
        <v>3340490</v>
      </c>
      <c r="AZ224" t="s">
        <v>433</v>
      </c>
      <c r="BA224" t="s"/>
      <c r="BB224" t="n">
        <v>7003</v>
      </c>
      <c r="BC224" t="n">
        <v>12.922365</v>
      </c>
      <c r="BD224" t="n">
        <v>43.911227</v>
      </c>
      <c r="BE224" t="s"/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104</v>
      </c>
    </row>
    <row r="225" spans="1:70">
      <c r="A225" t="s">
        <v>70</v>
      </c>
      <c r="B225" t="s">
        <v>71</v>
      </c>
      <c r="C225" t="s">
        <v>72</v>
      </c>
      <c r="D225" t="n">
        <v>2</v>
      </c>
      <c r="E225" t="s">
        <v>431</v>
      </c>
      <c r="F225" t="n">
        <v>-1</v>
      </c>
      <c r="G225" t="s">
        <v>74</v>
      </c>
      <c r="H225" t="s">
        <v>75</v>
      </c>
      <c r="I225" t="s"/>
      <c r="J225" t="s">
        <v>76</v>
      </c>
      <c r="K225" t="n">
        <v>225</v>
      </c>
      <c r="L225" t="s">
        <v>77</v>
      </c>
      <c r="M225" t="s"/>
      <c r="N225" t="s">
        <v>438</v>
      </c>
      <c r="O225" t="s">
        <v>79</v>
      </c>
      <c r="P225" t="s">
        <v>431</v>
      </c>
      <c r="Q225" t="s"/>
      <c r="R225" t="s">
        <v>80</v>
      </c>
      <c r="S225" t="s">
        <v>439</v>
      </c>
      <c r="T225" t="s">
        <v>82</v>
      </c>
      <c r="U225" t="s"/>
      <c r="V225" t="s">
        <v>83</v>
      </c>
      <c r="W225" t="s">
        <v>84</v>
      </c>
      <c r="X225" t="s"/>
      <c r="Y225" t="s">
        <v>85</v>
      </c>
      <c r="Z225">
        <f>HYPERLINK("https://hotelmonitor-cachepage.eclerx.com/savepage/tk_15427245908322618_sr_2029.html","info")</f>
        <v/>
      </c>
      <c r="AA225" t="n">
        <v>-3340490</v>
      </c>
      <c r="AB225" t="s"/>
      <c r="AC225" t="s"/>
      <c r="AD225" t="s">
        <v>86</v>
      </c>
      <c r="AE225" t="s"/>
      <c r="AF225" t="s"/>
      <c r="AG225" t="s"/>
      <c r="AH225" t="s"/>
      <c r="AI225" t="s"/>
      <c r="AJ225" t="s"/>
      <c r="AK225" t="s">
        <v>87</v>
      </c>
      <c r="AL225" t="s">
        <v>88</v>
      </c>
      <c r="AM225" t="s"/>
      <c r="AN225" t="s">
        <v>87</v>
      </c>
      <c r="AO225" t="s"/>
      <c r="AP225" t="n">
        <v>114</v>
      </c>
      <c r="AQ225" t="s">
        <v>89</v>
      </c>
      <c r="AR225" t="s">
        <v>96</v>
      </c>
      <c r="AS225" t="s"/>
      <c r="AT225" t="s">
        <v>91</v>
      </c>
      <c r="AU225" t="s"/>
      <c r="AV225" t="s"/>
      <c r="AW225" t="s"/>
      <c r="AX225" t="s"/>
      <c r="AY225" t="n">
        <v>3340490</v>
      </c>
      <c r="AZ225" t="s">
        <v>433</v>
      </c>
      <c r="BA225" t="s"/>
      <c r="BB225" t="n">
        <v>7003</v>
      </c>
      <c r="BC225" t="n">
        <v>12.922365</v>
      </c>
      <c r="BD225" t="n">
        <v>43.911227</v>
      </c>
      <c r="BE225" t="s"/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104</v>
      </c>
    </row>
    <row r="226" spans="1:70">
      <c r="A226" t="s">
        <v>70</v>
      </c>
      <c r="B226" t="s">
        <v>71</v>
      </c>
      <c r="C226" t="s">
        <v>72</v>
      </c>
      <c r="D226" t="n">
        <v>2</v>
      </c>
      <c r="E226" t="s">
        <v>431</v>
      </c>
      <c r="F226" t="n">
        <v>-1</v>
      </c>
      <c r="G226" t="s">
        <v>74</v>
      </c>
      <c r="H226" t="s">
        <v>75</v>
      </c>
      <c r="I226" t="s"/>
      <c r="J226" t="s">
        <v>76</v>
      </c>
      <c r="K226" t="n">
        <v>225</v>
      </c>
      <c r="L226" t="s">
        <v>77</v>
      </c>
      <c r="M226" t="s"/>
      <c r="N226" t="s">
        <v>438</v>
      </c>
      <c r="O226" t="s">
        <v>79</v>
      </c>
      <c r="P226" t="s">
        <v>431</v>
      </c>
      <c r="Q226" t="s"/>
      <c r="R226" t="s">
        <v>80</v>
      </c>
      <c r="S226" t="s">
        <v>439</v>
      </c>
      <c r="T226" t="s">
        <v>82</v>
      </c>
      <c r="U226" t="s"/>
      <c r="V226" t="s">
        <v>83</v>
      </c>
      <c r="W226" t="s">
        <v>84</v>
      </c>
      <c r="X226" t="s"/>
      <c r="Y226" t="s">
        <v>85</v>
      </c>
      <c r="Z226">
        <f>HYPERLINK("https://hotelmonitor-cachepage.eclerx.com/savepage/tk_15427245908322618_sr_2029.html","info")</f>
        <v/>
      </c>
      <c r="AA226" t="n">
        <v>-3340490</v>
      </c>
      <c r="AB226" t="s"/>
      <c r="AC226" t="s"/>
      <c r="AD226" t="s">
        <v>86</v>
      </c>
      <c r="AE226" t="s"/>
      <c r="AF226" t="s"/>
      <c r="AG226" t="s"/>
      <c r="AH226" t="s"/>
      <c r="AI226" t="s"/>
      <c r="AJ226" t="s"/>
      <c r="AK226" t="s">
        <v>87</v>
      </c>
      <c r="AL226" t="s">
        <v>88</v>
      </c>
      <c r="AM226" t="s"/>
      <c r="AN226" t="s">
        <v>87</v>
      </c>
      <c r="AO226" t="s"/>
      <c r="AP226" t="n">
        <v>114</v>
      </c>
      <c r="AQ226" t="s">
        <v>89</v>
      </c>
      <c r="AR226" t="s">
        <v>349</v>
      </c>
      <c r="AS226" t="s"/>
      <c r="AT226" t="s">
        <v>91</v>
      </c>
      <c r="AU226" t="s"/>
      <c r="AV226" t="s"/>
      <c r="AW226" t="s"/>
      <c r="AX226" t="s"/>
      <c r="AY226" t="n">
        <v>3340490</v>
      </c>
      <c r="AZ226" t="s">
        <v>433</v>
      </c>
      <c r="BA226" t="s"/>
      <c r="BB226" t="n">
        <v>7003</v>
      </c>
      <c r="BC226" t="n">
        <v>12.922365</v>
      </c>
      <c r="BD226" t="n">
        <v>43.911227</v>
      </c>
      <c r="BE226" t="s"/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104</v>
      </c>
    </row>
    <row r="227" spans="1:70">
      <c r="A227" t="s">
        <v>70</v>
      </c>
      <c r="B227" t="s">
        <v>71</v>
      </c>
      <c r="C227" t="s">
        <v>72</v>
      </c>
      <c r="D227" t="n">
        <v>2</v>
      </c>
      <c r="E227" t="s">
        <v>431</v>
      </c>
      <c r="F227" t="n">
        <v>-1</v>
      </c>
      <c r="G227" t="s">
        <v>74</v>
      </c>
      <c r="H227" t="s">
        <v>75</v>
      </c>
      <c r="I227" t="s"/>
      <c r="J227" t="s">
        <v>76</v>
      </c>
      <c r="K227" t="n">
        <v>235</v>
      </c>
      <c r="L227" t="s">
        <v>77</v>
      </c>
      <c r="M227" t="s"/>
      <c r="N227" t="s">
        <v>440</v>
      </c>
      <c r="O227" t="s">
        <v>79</v>
      </c>
      <c r="P227" t="s">
        <v>431</v>
      </c>
      <c r="Q227" t="s"/>
      <c r="R227" t="s">
        <v>80</v>
      </c>
      <c r="S227" t="s">
        <v>441</v>
      </c>
      <c r="T227" t="s">
        <v>82</v>
      </c>
      <c r="U227" t="s"/>
      <c r="V227" t="s">
        <v>83</v>
      </c>
      <c r="W227" t="s">
        <v>84</v>
      </c>
      <c r="X227" t="s"/>
      <c r="Y227" t="s">
        <v>85</v>
      </c>
      <c r="Z227">
        <f>HYPERLINK("https://hotelmonitor-cachepage.eclerx.com/savepage/tk_15427245908322618_sr_2029.html","info")</f>
        <v/>
      </c>
      <c r="AA227" t="n">
        <v>-3340490</v>
      </c>
      <c r="AB227" t="s"/>
      <c r="AC227" t="s"/>
      <c r="AD227" t="s">
        <v>86</v>
      </c>
      <c r="AE227" t="s"/>
      <c r="AF227" t="s"/>
      <c r="AG227" t="s"/>
      <c r="AH227" t="s"/>
      <c r="AI227" t="s"/>
      <c r="AJ227" t="s"/>
      <c r="AK227" t="s">
        <v>87</v>
      </c>
      <c r="AL227" t="s">
        <v>88</v>
      </c>
      <c r="AM227" t="s"/>
      <c r="AN227" t="s">
        <v>87</v>
      </c>
      <c r="AO227" t="s"/>
      <c r="AP227" t="n">
        <v>114</v>
      </c>
      <c r="AQ227" t="s">
        <v>89</v>
      </c>
      <c r="AR227" t="s">
        <v>96</v>
      </c>
      <c r="AS227" t="s"/>
      <c r="AT227" t="s">
        <v>91</v>
      </c>
      <c r="AU227" t="s"/>
      <c r="AV227" t="s"/>
      <c r="AW227" t="s"/>
      <c r="AX227" t="s"/>
      <c r="AY227" t="n">
        <v>3340490</v>
      </c>
      <c r="AZ227" t="s">
        <v>433</v>
      </c>
      <c r="BA227" t="s"/>
      <c r="BB227" t="n">
        <v>7003</v>
      </c>
      <c r="BC227" t="n">
        <v>12.922365</v>
      </c>
      <c r="BD227" t="n">
        <v>43.911227</v>
      </c>
      <c r="BE227" t="s"/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104</v>
      </c>
    </row>
    <row r="228" spans="1:70">
      <c r="A228" t="s">
        <v>70</v>
      </c>
      <c r="B228" t="s">
        <v>71</v>
      </c>
      <c r="C228" t="s">
        <v>72</v>
      </c>
      <c r="D228" t="n">
        <v>2</v>
      </c>
      <c r="E228" t="s">
        <v>431</v>
      </c>
      <c r="F228" t="n">
        <v>-1</v>
      </c>
      <c r="G228" t="s">
        <v>74</v>
      </c>
      <c r="H228" t="s">
        <v>75</v>
      </c>
      <c r="I228" t="s"/>
      <c r="J228" t="s">
        <v>76</v>
      </c>
      <c r="K228" t="n">
        <v>238</v>
      </c>
      <c r="L228" t="s">
        <v>77</v>
      </c>
      <c r="M228" t="s"/>
      <c r="N228" t="s">
        <v>432</v>
      </c>
      <c r="O228" t="s">
        <v>79</v>
      </c>
      <c r="P228" t="s">
        <v>431</v>
      </c>
      <c r="Q228" t="s"/>
      <c r="R228" t="s">
        <v>80</v>
      </c>
      <c r="S228" t="s">
        <v>442</v>
      </c>
      <c r="T228" t="s">
        <v>82</v>
      </c>
      <c r="U228" t="s"/>
      <c r="V228" t="s">
        <v>83</v>
      </c>
      <c r="W228" t="s">
        <v>108</v>
      </c>
      <c r="X228" t="s"/>
      <c r="Y228" t="s">
        <v>85</v>
      </c>
      <c r="Z228">
        <f>HYPERLINK("https://hotelmonitor-cachepage.eclerx.com/savepage/tk_15427245908322618_sr_2029.html","info")</f>
        <v/>
      </c>
      <c r="AA228" t="n">
        <v>-3340490</v>
      </c>
      <c r="AB228" t="s"/>
      <c r="AC228" t="s"/>
      <c r="AD228" t="s">
        <v>86</v>
      </c>
      <c r="AE228" t="s"/>
      <c r="AF228" t="s"/>
      <c r="AG228" t="s"/>
      <c r="AH228" t="s"/>
      <c r="AI228" t="s"/>
      <c r="AJ228" t="s"/>
      <c r="AK228" t="s">
        <v>87</v>
      </c>
      <c r="AL228" t="s">
        <v>88</v>
      </c>
      <c r="AM228" t="s"/>
      <c r="AN228" t="s">
        <v>87</v>
      </c>
      <c r="AO228" t="s"/>
      <c r="AP228" t="n">
        <v>114</v>
      </c>
      <c r="AQ228" t="s">
        <v>89</v>
      </c>
      <c r="AR228" t="s">
        <v>96</v>
      </c>
      <c r="AS228" t="s"/>
      <c r="AT228" t="s">
        <v>91</v>
      </c>
      <c r="AU228" t="s"/>
      <c r="AV228" t="s"/>
      <c r="AW228" t="s"/>
      <c r="AX228" t="s"/>
      <c r="AY228" t="n">
        <v>3340490</v>
      </c>
      <c r="AZ228" t="s">
        <v>433</v>
      </c>
      <c r="BA228" t="s"/>
      <c r="BB228" t="n">
        <v>7003</v>
      </c>
      <c r="BC228" t="n">
        <v>12.922365</v>
      </c>
      <c r="BD228" t="n">
        <v>43.911227</v>
      </c>
      <c r="BE228" t="s"/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104</v>
      </c>
    </row>
    <row r="229" spans="1:70">
      <c r="A229" t="s">
        <v>70</v>
      </c>
      <c r="B229" t="s">
        <v>71</v>
      </c>
      <c r="C229" t="s">
        <v>72</v>
      </c>
      <c r="D229" t="n">
        <v>2</v>
      </c>
      <c r="E229" t="s">
        <v>431</v>
      </c>
      <c r="F229" t="n">
        <v>-1</v>
      </c>
      <c r="G229" t="s">
        <v>74</v>
      </c>
      <c r="H229" t="s">
        <v>75</v>
      </c>
      <c r="I229" t="s"/>
      <c r="J229" t="s">
        <v>76</v>
      </c>
      <c r="K229" t="n">
        <v>238</v>
      </c>
      <c r="L229" t="s">
        <v>77</v>
      </c>
      <c r="M229" t="s"/>
      <c r="N229" t="s">
        <v>432</v>
      </c>
      <c r="O229" t="s">
        <v>79</v>
      </c>
      <c r="P229" t="s">
        <v>431</v>
      </c>
      <c r="Q229" t="s"/>
      <c r="R229" t="s">
        <v>80</v>
      </c>
      <c r="S229" t="s">
        <v>442</v>
      </c>
      <c r="T229" t="s">
        <v>82</v>
      </c>
      <c r="U229" t="s"/>
      <c r="V229" t="s">
        <v>83</v>
      </c>
      <c r="W229" t="s">
        <v>108</v>
      </c>
      <c r="X229" t="s"/>
      <c r="Y229" t="s">
        <v>85</v>
      </c>
      <c r="Z229">
        <f>HYPERLINK("https://hotelmonitor-cachepage.eclerx.com/savepage/tk_15427245908322618_sr_2029.html","info")</f>
        <v/>
      </c>
      <c r="AA229" t="n">
        <v>-3340490</v>
      </c>
      <c r="AB229" t="s"/>
      <c r="AC229" t="s"/>
      <c r="AD229" t="s">
        <v>86</v>
      </c>
      <c r="AE229" t="s"/>
      <c r="AF229" t="s"/>
      <c r="AG229" t="s"/>
      <c r="AH229" t="s"/>
      <c r="AI229" t="s"/>
      <c r="AJ229" t="s"/>
      <c r="AK229" t="s">
        <v>87</v>
      </c>
      <c r="AL229" t="s">
        <v>88</v>
      </c>
      <c r="AM229" t="s"/>
      <c r="AN229" t="s">
        <v>87</v>
      </c>
      <c r="AO229" t="s"/>
      <c r="AP229" t="n">
        <v>114</v>
      </c>
      <c r="AQ229" t="s">
        <v>89</v>
      </c>
      <c r="AR229" t="s">
        <v>349</v>
      </c>
      <c r="AS229" t="s"/>
      <c r="AT229" t="s">
        <v>91</v>
      </c>
      <c r="AU229" t="s"/>
      <c r="AV229" t="s"/>
      <c r="AW229" t="s"/>
      <c r="AX229" t="s"/>
      <c r="AY229" t="n">
        <v>3340490</v>
      </c>
      <c r="AZ229" t="s">
        <v>433</v>
      </c>
      <c r="BA229" t="s"/>
      <c r="BB229" t="n">
        <v>7003</v>
      </c>
      <c r="BC229" t="n">
        <v>12.922365</v>
      </c>
      <c r="BD229" t="n">
        <v>43.911227</v>
      </c>
      <c r="BE229" t="s"/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104</v>
      </c>
    </row>
    <row r="230" spans="1:70">
      <c r="A230" t="s">
        <v>70</v>
      </c>
      <c r="B230" t="s">
        <v>71</v>
      </c>
      <c r="C230" t="s">
        <v>72</v>
      </c>
      <c r="D230" t="n">
        <v>2</v>
      </c>
      <c r="E230" t="s">
        <v>431</v>
      </c>
      <c r="F230" t="n">
        <v>-1</v>
      </c>
      <c r="G230" t="s">
        <v>74</v>
      </c>
      <c r="H230" t="s">
        <v>75</v>
      </c>
      <c r="I230" t="s"/>
      <c r="J230" t="s">
        <v>76</v>
      </c>
      <c r="K230" t="n">
        <v>250</v>
      </c>
      <c r="L230" t="s">
        <v>77</v>
      </c>
      <c r="M230" t="s"/>
      <c r="N230" t="s">
        <v>434</v>
      </c>
      <c r="O230" t="s">
        <v>79</v>
      </c>
      <c r="P230" t="s">
        <v>431</v>
      </c>
      <c r="Q230" t="s"/>
      <c r="R230" t="s">
        <v>80</v>
      </c>
      <c r="S230" t="s">
        <v>121</v>
      </c>
      <c r="T230" t="s">
        <v>82</v>
      </c>
      <c r="U230" t="s"/>
      <c r="V230" t="s">
        <v>83</v>
      </c>
      <c r="W230" t="s">
        <v>108</v>
      </c>
      <c r="X230" t="s"/>
      <c r="Y230" t="s">
        <v>85</v>
      </c>
      <c r="Z230">
        <f>HYPERLINK("https://hotelmonitor-cachepage.eclerx.com/savepage/tk_15427245908322618_sr_2029.html","info")</f>
        <v/>
      </c>
      <c r="AA230" t="n">
        <v>-3340490</v>
      </c>
      <c r="AB230" t="s"/>
      <c r="AC230" t="s"/>
      <c r="AD230" t="s">
        <v>86</v>
      </c>
      <c r="AE230" t="s"/>
      <c r="AF230" t="s"/>
      <c r="AG230" t="s"/>
      <c r="AH230" t="s"/>
      <c r="AI230" t="s"/>
      <c r="AJ230" t="s"/>
      <c r="AK230" t="s">
        <v>87</v>
      </c>
      <c r="AL230" t="s">
        <v>88</v>
      </c>
      <c r="AM230" t="s"/>
      <c r="AN230" t="s">
        <v>87</v>
      </c>
      <c r="AO230" t="s"/>
      <c r="AP230" t="n">
        <v>114</v>
      </c>
      <c r="AQ230" t="s">
        <v>89</v>
      </c>
      <c r="AR230" t="s">
        <v>96</v>
      </c>
      <c r="AS230" t="s"/>
      <c r="AT230" t="s">
        <v>91</v>
      </c>
      <c r="AU230" t="s"/>
      <c r="AV230" t="s"/>
      <c r="AW230" t="s"/>
      <c r="AX230" t="s"/>
      <c r="AY230" t="n">
        <v>3340490</v>
      </c>
      <c r="AZ230" t="s">
        <v>433</v>
      </c>
      <c r="BA230" t="s"/>
      <c r="BB230" t="n">
        <v>7003</v>
      </c>
      <c r="BC230" t="n">
        <v>12.922365</v>
      </c>
      <c r="BD230" t="n">
        <v>43.911227</v>
      </c>
      <c r="BE230" t="s"/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104</v>
      </c>
    </row>
    <row r="231" spans="1:70">
      <c r="A231" t="s">
        <v>70</v>
      </c>
      <c r="B231" t="s">
        <v>71</v>
      </c>
      <c r="C231" t="s">
        <v>72</v>
      </c>
      <c r="D231" t="n">
        <v>2</v>
      </c>
      <c r="E231" t="s">
        <v>431</v>
      </c>
      <c r="F231" t="n">
        <v>-1</v>
      </c>
      <c r="G231" t="s">
        <v>74</v>
      </c>
      <c r="H231" t="s">
        <v>75</v>
      </c>
      <c r="I231" t="s"/>
      <c r="J231" t="s">
        <v>76</v>
      </c>
      <c r="K231" t="n">
        <v>262</v>
      </c>
      <c r="L231" t="s">
        <v>77</v>
      </c>
      <c r="M231" t="s"/>
      <c r="N231" t="s">
        <v>436</v>
      </c>
      <c r="O231" t="s">
        <v>79</v>
      </c>
      <c r="P231" t="s">
        <v>431</v>
      </c>
      <c r="Q231" t="s"/>
      <c r="R231" t="s">
        <v>80</v>
      </c>
      <c r="S231" t="s">
        <v>443</v>
      </c>
      <c r="T231" t="s">
        <v>82</v>
      </c>
      <c r="U231" t="s"/>
      <c r="V231" t="s">
        <v>83</v>
      </c>
      <c r="W231" t="s">
        <v>108</v>
      </c>
      <c r="X231" t="s"/>
      <c r="Y231" t="s">
        <v>85</v>
      </c>
      <c r="Z231">
        <f>HYPERLINK("https://hotelmonitor-cachepage.eclerx.com/savepage/tk_15427245908322618_sr_2029.html","info")</f>
        <v/>
      </c>
      <c r="AA231" t="n">
        <v>-3340490</v>
      </c>
      <c r="AB231" t="s"/>
      <c r="AC231" t="s"/>
      <c r="AD231" t="s">
        <v>86</v>
      </c>
      <c r="AE231" t="s"/>
      <c r="AF231" t="s"/>
      <c r="AG231" t="s"/>
      <c r="AH231" t="s"/>
      <c r="AI231" t="s"/>
      <c r="AJ231" t="s"/>
      <c r="AK231" t="s">
        <v>87</v>
      </c>
      <c r="AL231" t="s">
        <v>88</v>
      </c>
      <c r="AM231" t="s"/>
      <c r="AN231" t="s">
        <v>87</v>
      </c>
      <c r="AO231" t="s"/>
      <c r="AP231" t="n">
        <v>114</v>
      </c>
      <c r="AQ231" t="s">
        <v>89</v>
      </c>
      <c r="AR231" t="s">
        <v>96</v>
      </c>
      <c r="AS231" t="s"/>
      <c r="AT231" t="s">
        <v>91</v>
      </c>
      <c r="AU231" t="s"/>
      <c r="AV231" t="s"/>
      <c r="AW231" t="s"/>
      <c r="AX231" t="s"/>
      <c r="AY231" t="n">
        <v>3340490</v>
      </c>
      <c r="AZ231" t="s">
        <v>433</v>
      </c>
      <c r="BA231" t="s"/>
      <c r="BB231" t="n">
        <v>7003</v>
      </c>
      <c r="BC231" t="n">
        <v>12.922365</v>
      </c>
      <c r="BD231" t="n">
        <v>43.911227</v>
      </c>
      <c r="BE231" t="s"/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104</v>
      </c>
    </row>
    <row r="232" spans="1:70">
      <c r="A232" t="s">
        <v>70</v>
      </c>
      <c r="B232" t="s">
        <v>71</v>
      </c>
      <c r="C232" t="s">
        <v>72</v>
      </c>
      <c r="D232" t="n">
        <v>2</v>
      </c>
      <c r="E232" t="s">
        <v>431</v>
      </c>
      <c r="F232" t="n">
        <v>-1</v>
      </c>
      <c r="G232" t="s">
        <v>74</v>
      </c>
      <c r="H232" t="s">
        <v>75</v>
      </c>
      <c r="I232" t="s"/>
      <c r="J232" t="s">
        <v>76</v>
      </c>
      <c r="K232" t="n">
        <v>262</v>
      </c>
      <c r="L232" t="s">
        <v>77</v>
      </c>
      <c r="M232" t="s"/>
      <c r="N232" t="s">
        <v>436</v>
      </c>
      <c r="O232" t="s">
        <v>79</v>
      </c>
      <c r="P232" t="s">
        <v>431</v>
      </c>
      <c r="Q232" t="s"/>
      <c r="R232" t="s">
        <v>80</v>
      </c>
      <c r="S232" t="s">
        <v>443</v>
      </c>
      <c r="T232" t="s">
        <v>82</v>
      </c>
      <c r="U232" t="s"/>
      <c r="V232" t="s">
        <v>83</v>
      </c>
      <c r="W232" t="s">
        <v>108</v>
      </c>
      <c r="X232" t="s"/>
      <c r="Y232" t="s">
        <v>85</v>
      </c>
      <c r="Z232">
        <f>HYPERLINK("https://hotelmonitor-cachepage.eclerx.com/savepage/tk_15427245908322618_sr_2029.html","info")</f>
        <v/>
      </c>
      <c r="AA232" t="n">
        <v>-3340490</v>
      </c>
      <c r="AB232" t="s"/>
      <c r="AC232" t="s"/>
      <c r="AD232" t="s">
        <v>86</v>
      </c>
      <c r="AE232" t="s"/>
      <c r="AF232" t="s"/>
      <c r="AG232" t="s"/>
      <c r="AH232" t="s"/>
      <c r="AI232" t="s"/>
      <c r="AJ232" t="s"/>
      <c r="AK232" t="s">
        <v>87</v>
      </c>
      <c r="AL232" t="s">
        <v>88</v>
      </c>
      <c r="AM232" t="s"/>
      <c r="AN232" t="s">
        <v>87</v>
      </c>
      <c r="AO232" t="s"/>
      <c r="AP232" t="n">
        <v>114</v>
      </c>
      <c r="AQ232" t="s">
        <v>89</v>
      </c>
      <c r="AR232" t="s">
        <v>349</v>
      </c>
      <c r="AS232" t="s"/>
      <c r="AT232" t="s">
        <v>91</v>
      </c>
      <c r="AU232" t="s"/>
      <c r="AV232" t="s"/>
      <c r="AW232" t="s"/>
      <c r="AX232" t="s"/>
      <c r="AY232" t="n">
        <v>3340490</v>
      </c>
      <c r="AZ232" t="s">
        <v>433</v>
      </c>
      <c r="BA232" t="s"/>
      <c r="BB232" t="n">
        <v>7003</v>
      </c>
      <c r="BC232" t="n">
        <v>12.922365</v>
      </c>
      <c r="BD232" t="n">
        <v>43.911227</v>
      </c>
      <c r="BE232" t="s"/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104</v>
      </c>
    </row>
    <row r="233" spans="1:70">
      <c r="A233" t="s">
        <v>70</v>
      </c>
      <c r="B233" t="s">
        <v>71</v>
      </c>
      <c r="C233" t="s">
        <v>72</v>
      </c>
      <c r="D233" t="n">
        <v>2</v>
      </c>
      <c r="E233" t="s">
        <v>431</v>
      </c>
      <c r="F233" t="n">
        <v>-1</v>
      </c>
      <c r="G233" t="s">
        <v>74</v>
      </c>
      <c r="H233" t="s">
        <v>75</v>
      </c>
      <c r="I233" t="s"/>
      <c r="J233" t="s">
        <v>76</v>
      </c>
      <c r="K233" t="n">
        <v>274</v>
      </c>
      <c r="L233" t="s">
        <v>77</v>
      </c>
      <c r="M233" t="s"/>
      <c r="N233" t="s">
        <v>437</v>
      </c>
      <c r="O233" t="s">
        <v>79</v>
      </c>
      <c r="P233" t="s">
        <v>431</v>
      </c>
      <c r="Q233" t="s"/>
      <c r="R233" t="s">
        <v>80</v>
      </c>
      <c r="S233" t="s">
        <v>444</v>
      </c>
      <c r="T233" t="s">
        <v>82</v>
      </c>
      <c r="U233" t="s"/>
      <c r="V233" t="s">
        <v>83</v>
      </c>
      <c r="W233" t="s">
        <v>108</v>
      </c>
      <c r="X233" t="s"/>
      <c r="Y233" t="s">
        <v>85</v>
      </c>
      <c r="Z233">
        <f>HYPERLINK("https://hotelmonitor-cachepage.eclerx.com/savepage/tk_15427245908322618_sr_2029.html","info")</f>
        <v/>
      </c>
      <c r="AA233" t="n">
        <v>-3340490</v>
      </c>
      <c r="AB233" t="s"/>
      <c r="AC233" t="s"/>
      <c r="AD233" t="s">
        <v>86</v>
      </c>
      <c r="AE233" t="s"/>
      <c r="AF233" t="s"/>
      <c r="AG233" t="s"/>
      <c r="AH233" t="s"/>
      <c r="AI233" t="s"/>
      <c r="AJ233" t="s"/>
      <c r="AK233" t="s">
        <v>87</v>
      </c>
      <c r="AL233" t="s">
        <v>88</v>
      </c>
      <c r="AM233" t="s"/>
      <c r="AN233" t="s">
        <v>87</v>
      </c>
      <c r="AO233" t="s"/>
      <c r="AP233" t="n">
        <v>114</v>
      </c>
      <c r="AQ233" t="s">
        <v>89</v>
      </c>
      <c r="AR233" t="s">
        <v>96</v>
      </c>
      <c r="AS233" t="s"/>
      <c r="AT233" t="s">
        <v>91</v>
      </c>
      <c r="AU233" t="s"/>
      <c r="AV233" t="s"/>
      <c r="AW233" t="s"/>
      <c r="AX233" t="s"/>
      <c r="AY233" t="n">
        <v>3340490</v>
      </c>
      <c r="AZ233" t="s">
        <v>433</v>
      </c>
      <c r="BA233" t="s"/>
      <c r="BB233" t="n">
        <v>7003</v>
      </c>
      <c r="BC233" t="n">
        <v>12.922365</v>
      </c>
      <c r="BD233" t="n">
        <v>43.911227</v>
      </c>
      <c r="BE233" t="s"/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104</v>
      </c>
    </row>
    <row r="234" spans="1:70">
      <c r="A234" t="s">
        <v>70</v>
      </c>
      <c r="B234" t="s">
        <v>71</v>
      </c>
      <c r="C234" t="s">
        <v>72</v>
      </c>
      <c r="D234" t="n">
        <v>2</v>
      </c>
      <c r="E234" t="s">
        <v>431</v>
      </c>
      <c r="F234" t="n">
        <v>-1</v>
      </c>
      <c r="G234" t="s">
        <v>74</v>
      </c>
      <c r="H234" t="s">
        <v>75</v>
      </c>
      <c r="I234" t="s"/>
      <c r="J234" t="s">
        <v>76</v>
      </c>
      <c r="K234" t="n">
        <v>321</v>
      </c>
      <c r="L234" t="s">
        <v>77</v>
      </c>
      <c r="M234" t="s"/>
      <c r="N234" t="s">
        <v>438</v>
      </c>
      <c r="O234" t="s">
        <v>79</v>
      </c>
      <c r="P234" t="s">
        <v>431</v>
      </c>
      <c r="Q234" t="s"/>
      <c r="R234" t="s">
        <v>80</v>
      </c>
      <c r="S234" t="s">
        <v>445</v>
      </c>
      <c r="T234" t="s">
        <v>82</v>
      </c>
      <c r="U234" t="s"/>
      <c r="V234" t="s">
        <v>83</v>
      </c>
      <c r="W234" t="s">
        <v>108</v>
      </c>
      <c r="X234" t="s"/>
      <c r="Y234" t="s">
        <v>85</v>
      </c>
      <c r="Z234">
        <f>HYPERLINK("https://hotelmonitor-cachepage.eclerx.com/savepage/tk_15427245908322618_sr_2029.html","info")</f>
        <v/>
      </c>
      <c r="AA234" t="n">
        <v>-3340490</v>
      </c>
      <c r="AB234" t="s"/>
      <c r="AC234" t="s"/>
      <c r="AD234" t="s">
        <v>86</v>
      </c>
      <c r="AE234" t="s"/>
      <c r="AF234" t="s"/>
      <c r="AG234" t="s"/>
      <c r="AH234" t="s"/>
      <c r="AI234" t="s"/>
      <c r="AJ234" t="s"/>
      <c r="AK234" t="s">
        <v>87</v>
      </c>
      <c r="AL234" t="s">
        <v>88</v>
      </c>
      <c r="AM234" t="s"/>
      <c r="AN234" t="s">
        <v>87</v>
      </c>
      <c r="AO234" t="s"/>
      <c r="AP234" t="n">
        <v>114</v>
      </c>
      <c r="AQ234" t="s">
        <v>89</v>
      </c>
      <c r="AR234" t="s">
        <v>96</v>
      </c>
      <c r="AS234" t="s"/>
      <c r="AT234" t="s">
        <v>91</v>
      </c>
      <c r="AU234" t="s"/>
      <c r="AV234" t="s"/>
      <c r="AW234" t="s"/>
      <c r="AX234" t="s"/>
      <c r="AY234" t="n">
        <v>3340490</v>
      </c>
      <c r="AZ234" t="s">
        <v>433</v>
      </c>
      <c r="BA234" t="s"/>
      <c r="BB234" t="n">
        <v>7003</v>
      </c>
      <c r="BC234" t="n">
        <v>12.922365</v>
      </c>
      <c r="BD234" t="n">
        <v>43.911227</v>
      </c>
      <c r="BE234" t="s"/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104</v>
      </c>
    </row>
    <row r="235" spans="1:70">
      <c r="A235" t="s">
        <v>70</v>
      </c>
      <c r="B235" t="s">
        <v>71</v>
      </c>
      <c r="C235" t="s">
        <v>72</v>
      </c>
      <c r="D235" t="n">
        <v>2</v>
      </c>
      <c r="E235" t="s">
        <v>431</v>
      </c>
      <c r="F235" t="n">
        <v>-1</v>
      </c>
      <c r="G235" t="s">
        <v>74</v>
      </c>
      <c r="H235" t="s">
        <v>75</v>
      </c>
      <c r="I235" t="s"/>
      <c r="J235" t="s">
        <v>76</v>
      </c>
      <c r="K235" t="n">
        <v>321</v>
      </c>
      <c r="L235" t="s">
        <v>77</v>
      </c>
      <c r="M235" t="s"/>
      <c r="N235" t="s">
        <v>438</v>
      </c>
      <c r="O235" t="s">
        <v>79</v>
      </c>
      <c r="P235" t="s">
        <v>431</v>
      </c>
      <c r="Q235" t="s"/>
      <c r="R235" t="s">
        <v>80</v>
      </c>
      <c r="S235" t="s">
        <v>445</v>
      </c>
      <c r="T235" t="s">
        <v>82</v>
      </c>
      <c r="U235" t="s"/>
      <c r="V235" t="s">
        <v>83</v>
      </c>
      <c r="W235" t="s">
        <v>108</v>
      </c>
      <c r="X235" t="s"/>
      <c r="Y235" t="s">
        <v>85</v>
      </c>
      <c r="Z235">
        <f>HYPERLINK("https://hotelmonitor-cachepage.eclerx.com/savepage/tk_15427245908322618_sr_2029.html","info")</f>
        <v/>
      </c>
      <c r="AA235" t="n">
        <v>-3340490</v>
      </c>
      <c r="AB235" t="s"/>
      <c r="AC235" t="s"/>
      <c r="AD235" t="s">
        <v>86</v>
      </c>
      <c r="AE235" t="s"/>
      <c r="AF235" t="s"/>
      <c r="AG235" t="s"/>
      <c r="AH235" t="s"/>
      <c r="AI235" t="s"/>
      <c r="AJ235" t="s"/>
      <c r="AK235" t="s">
        <v>87</v>
      </c>
      <c r="AL235" t="s">
        <v>88</v>
      </c>
      <c r="AM235" t="s"/>
      <c r="AN235" t="s">
        <v>87</v>
      </c>
      <c r="AO235" t="s"/>
      <c r="AP235" t="n">
        <v>114</v>
      </c>
      <c r="AQ235" t="s">
        <v>89</v>
      </c>
      <c r="AR235" t="s">
        <v>349</v>
      </c>
      <c r="AS235" t="s"/>
      <c r="AT235" t="s">
        <v>91</v>
      </c>
      <c r="AU235" t="s"/>
      <c r="AV235" t="s"/>
      <c r="AW235" t="s"/>
      <c r="AX235" t="s"/>
      <c r="AY235" t="n">
        <v>3340490</v>
      </c>
      <c r="AZ235" t="s">
        <v>433</v>
      </c>
      <c r="BA235" t="s"/>
      <c r="BB235" t="n">
        <v>7003</v>
      </c>
      <c r="BC235" t="n">
        <v>12.922365</v>
      </c>
      <c r="BD235" t="n">
        <v>43.911227</v>
      </c>
      <c r="BE235" t="s"/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104</v>
      </c>
    </row>
    <row r="236" spans="1:70">
      <c r="A236" t="s">
        <v>70</v>
      </c>
      <c r="B236" t="s">
        <v>71</v>
      </c>
      <c r="C236" t="s">
        <v>72</v>
      </c>
      <c r="D236" t="n">
        <v>2</v>
      </c>
      <c r="E236" t="s">
        <v>431</v>
      </c>
      <c r="F236" t="n">
        <v>-1</v>
      </c>
      <c r="G236" t="s">
        <v>74</v>
      </c>
      <c r="H236" t="s">
        <v>75</v>
      </c>
      <c r="I236" t="s"/>
      <c r="J236" t="s">
        <v>76</v>
      </c>
      <c r="K236" t="n">
        <v>334</v>
      </c>
      <c r="L236" t="s">
        <v>77</v>
      </c>
      <c r="M236" t="s"/>
      <c r="N236" t="s">
        <v>432</v>
      </c>
      <c r="O236" t="s">
        <v>79</v>
      </c>
      <c r="P236" t="s">
        <v>431</v>
      </c>
      <c r="Q236" t="s"/>
      <c r="R236" t="s">
        <v>80</v>
      </c>
      <c r="S236" t="s">
        <v>446</v>
      </c>
      <c r="T236" t="s">
        <v>82</v>
      </c>
      <c r="U236" t="s"/>
      <c r="V236" t="s">
        <v>83</v>
      </c>
      <c r="W236" t="s">
        <v>161</v>
      </c>
      <c r="X236" t="s"/>
      <c r="Y236" t="s">
        <v>85</v>
      </c>
      <c r="Z236">
        <f>HYPERLINK("https://hotelmonitor-cachepage.eclerx.com/savepage/tk_15427245908322618_sr_2029.html","info")</f>
        <v/>
      </c>
      <c r="AA236" t="n">
        <v>-3340490</v>
      </c>
      <c r="AB236" t="s"/>
      <c r="AC236" t="s"/>
      <c r="AD236" t="s">
        <v>86</v>
      </c>
      <c r="AE236" t="s"/>
      <c r="AF236" t="s"/>
      <c r="AG236" t="s"/>
      <c r="AH236" t="s"/>
      <c r="AI236" t="s"/>
      <c r="AJ236" t="s"/>
      <c r="AK236" t="s">
        <v>87</v>
      </c>
      <c r="AL236" t="s">
        <v>88</v>
      </c>
      <c r="AM236" t="s"/>
      <c r="AN236" t="s">
        <v>87</v>
      </c>
      <c r="AO236" t="s"/>
      <c r="AP236" t="n">
        <v>114</v>
      </c>
      <c r="AQ236" t="s">
        <v>89</v>
      </c>
      <c r="AR236" t="s">
        <v>96</v>
      </c>
      <c r="AS236" t="s"/>
      <c r="AT236" t="s">
        <v>91</v>
      </c>
      <c r="AU236" t="s"/>
      <c r="AV236" t="s"/>
      <c r="AW236" t="s"/>
      <c r="AX236" t="s"/>
      <c r="AY236" t="n">
        <v>3340490</v>
      </c>
      <c r="AZ236" t="s">
        <v>433</v>
      </c>
      <c r="BA236" t="s"/>
      <c r="BB236" t="n">
        <v>7003</v>
      </c>
      <c r="BC236" t="n">
        <v>12.922365</v>
      </c>
      <c r="BD236" t="n">
        <v>43.911227</v>
      </c>
      <c r="BE236" t="s"/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104</v>
      </c>
    </row>
    <row r="237" spans="1:70">
      <c r="A237" t="s">
        <v>70</v>
      </c>
      <c r="B237" t="s">
        <v>71</v>
      </c>
      <c r="C237" t="s">
        <v>72</v>
      </c>
      <c r="D237" t="n">
        <v>2</v>
      </c>
      <c r="E237" t="s">
        <v>431</v>
      </c>
      <c r="F237" t="n">
        <v>-1</v>
      </c>
      <c r="G237" t="s">
        <v>74</v>
      </c>
      <c r="H237" t="s">
        <v>75</v>
      </c>
      <c r="I237" t="s"/>
      <c r="J237" t="s">
        <v>76</v>
      </c>
      <c r="K237" t="n">
        <v>334</v>
      </c>
      <c r="L237" t="s">
        <v>77</v>
      </c>
      <c r="M237" t="s"/>
      <c r="N237" t="s">
        <v>432</v>
      </c>
      <c r="O237" t="s">
        <v>79</v>
      </c>
      <c r="P237" t="s">
        <v>431</v>
      </c>
      <c r="Q237" t="s"/>
      <c r="R237" t="s">
        <v>80</v>
      </c>
      <c r="S237" t="s">
        <v>446</v>
      </c>
      <c r="T237" t="s">
        <v>82</v>
      </c>
      <c r="U237" t="s"/>
      <c r="V237" t="s">
        <v>83</v>
      </c>
      <c r="W237" t="s">
        <v>161</v>
      </c>
      <c r="X237" t="s"/>
      <c r="Y237" t="s">
        <v>85</v>
      </c>
      <c r="Z237">
        <f>HYPERLINK("https://hotelmonitor-cachepage.eclerx.com/savepage/tk_15427245908322618_sr_2029.html","info")</f>
        <v/>
      </c>
      <c r="AA237" t="n">
        <v>-3340490</v>
      </c>
      <c r="AB237" t="s"/>
      <c r="AC237" t="s"/>
      <c r="AD237" t="s">
        <v>86</v>
      </c>
      <c r="AE237" t="s"/>
      <c r="AF237" t="s"/>
      <c r="AG237" t="s"/>
      <c r="AH237" t="s"/>
      <c r="AI237" t="s"/>
      <c r="AJ237" t="s"/>
      <c r="AK237" t="s">
        <v>87</v>
      </c>
      <c r="AL237" t="s">
        <v>88</v>
      </c>
      <c r="AM237" t="s"/>
      <c r="AN237" t="s">
        <v>87</v>
      </c>
      <c r="AO237" t="s"/>
      <c r="AP237" t="n">
        <v>114</v>
      </c>
      <c r="AQ237" t="s">
        <v>89</v>
      </c>
      <c r="AR237" t="s">
        <v>349</v>
      </c>
      <c r="AS237" t="s"/>
      <c r="AT237" t="s">
        <v>91</v>
      </c>
      <c r="AU237" t="s"/>
      <c r="AV237" t="s"/>
      <c r="AW237" t="s"/>
      <c r="AX237" t="s"/>
      <c r="AY237" t="n">
        <v>3340490</v>
      </c>
      <c r="AZ237" t="s">
        <v>433</v>
      </c>
      <c r="BA237" t="s"/>
      <c r="BB237" t="n">
        <v>7003</v>
      </c>
      <c r="BC237" t="n">
        <v>12.922365</v>
      </c>
      <c r="BD237" t="n">
        <v>43.911227</v>
      </c>
      <c r="BE237" t="s"/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104</v>
      </c>
    </row>
    <row r="238" spans="1:70">
      <c r="A238" t="s">
        <v>70</v>
      </c>
      <c r="B238" t="s">
        <v>71</v>
      </c>
      <c r="C238" t="s">
        <v>72</v>
      </c>
      <c r="D238" t="n">
        <v>2</v>
      </c>
      <c r="E238" t="s">
        <v>431</v>
      </c>
      <c r="F238" t="n">
        <v>-1</v>
      </c>
      <c r="G238" t="s">
        <v>74</v>
      </c>
      <c r="H238" t="s">
        <v>75</v>
      </c>
      <c r="I238" t="s"/>
      <c r="J238" t="s">
        <v>76</v>
      </c>
      <c r="K238" t="n">
        <v>336</v>
      </c>
      <c r="L238" t="s">
        <v>77</v>
      </c>
      <c r="M238" t="s"/>
      <c r="N238" t="s">
        <v>440</v>
      </c>
      <c r="O238" t="s">
        <v>79</v>
      </c>
      <c r="P238" t="s">
        <v>431</v>
      </c>
      <c r="Q238" t="s"/>
      <c r="R238" t="s">
        <v>80</v>
      </c>
      <c r="S238" t="s">
        <v>447</v>
      </c>
      <c r="T238" t="s">
        <v>82</v>
      </c>
      <c r="U238" t="s"/>
      <c r="V238" t="s">
        <v>83</v>
      </c>
      <c r="W238" t="s">
        <v>108</v>
      </c>
      <c r="X238" t="s"/>
      <c r="Y238" t="s">
        <v>85</v>
      </c>
      <c r="Z238">
        <f>HYPERLINK("https://hotelmonitor-cachepage.eclerx.com/savepage/tk_15427245908322618_sr_2029.html","info")</f>
        <v/>
      </c>
      <c r="AA238" t="n">
        <v>-3340490</v>
      </c>
      <c r="AB238" t="s"/>
      <c r="AC238" t="s"/>
      <c r="AD238" t="s">
        <v>86</v>
      </c>
      <c r="AE238" t="s"/>
      <c r="AF238" t="s"/>
      <c r="AG238" t="s"/>
      <c r="AH238" t="s"/>
      <c r="AI238" t="s"/>
      <c r="AJ238" t="s"/>
      <c r="AK238" t="s">
        <v>87</v>
      </c>
      <c r="AL238" t="s">
        <v>88</v>
      </c>
      <c r="AM238" t="s"/>
      <c r="AN238" t="s">
        <v>87</v>
      </c>
      <c r="AO238" t="s"/>
      <c r="AP238" t="n">
        <v>114</v>
      </c>
      <c r="AQ238" t="s">
        <v>89</v>
      </c>
      <c r="AR238" t="s">
        <v>96</v>
      </c>
      <c r="AS238" t="s"/>
      <c r="AT238" t="s">
        <v>91</v>
      </c>
      <c r="AU238" t="s"/>
      <c r="AV238" t="s"/>
      <c r="AW238" t="s"/>
      <c r="AX238" t="s"/>
      <c r="AY238" t="n">
        <v>3340490</v>
      </c>
      <c r="AZ238" t="s">
        <v>433</v>
      </c>
      <c r="BA238" t="s"/>
      <c r="BB238" t="n">
        <v>7003</v>
      </c>
      <c r="BC238" t="n">
        <v>12.922365</v>
      </c>
      <c r="BD238" t="n">
        <v>43.911227</v>
      </c>
      <c r="BE238" t="s"/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104</v>
      </c>
    </row>
    <row r="239" spans="1:70">
      <c r="A239" t="s">
        <v>70</v>
      </c>
      <c r="B239" t="s">
        <v>71</v>
      </c>
      <c r="C239" t="s">
        <v>72</v>
      </c>
      <c r="D239" t="n">
        <v>2</v>
      </c>
      <c r="E239" t="s">
        <v>431</v>
      </c>
      <c r="F239" t="n">
        <v>-1</v>
      </c>
      <c r="G239" t="s">
        <v>74</v>
      </c>
      <c r="H239" t="s">
        <v>75</v>
      </c>
      <c r="I239" t="s"/>
      <c r="J239" t="s">
        <v>76</v>
      </c>
      <c r="K239" t="n">
        <v>352</v>
      </c>
      <c r="L239" t="s">
        <v>77</v>
      </c>
      <c r="M239" t="s"/>
      <c r="N239" t="s">
        <v>434</v>
      </c>
      <c r="O239" t="s">
        <v>79</v>
      </c>
      <c r="P239" t="s">
        <v>431</v>
      </c>
      <c r="Q239" t="s"/>
      <c r="R239" t="s">
        <v>80</v>
      </c>
      <c r="S239" t="s">
        <v>448</v>
      </c>
      <c r="T239" t="s">
        <v>82</v>
      </c>
      <c r="U239" t="s"/>
      <c r="V239" t="s">
        <v>83</v>
      </c>
      <c r="W239" t="s">
        <v>161</v>
      </c>
      <c r="X239" t="s"/>
      <c r="Y239" t="s">
        <v>85</v>
      </c>
      <c r="Z239">
        <f>HYPERLINK("https://hotelmonitor-cachepage.eclerx.com/savepage/tk_15427245908322618_sr_2029.html","info")</f>
        <v/>
      </c>
      <c r="AA239" t="n">
        <v>-3340490</v>
      </c>
      <c r="AB239" t="s"/>
      <c r="AC239" t="s"/>
      <c r="AD239" t="s">
        <v>86</v>
      </c>
      <c r="AE239" t="s"/>
      <c r="AF239" t="s"/>
      <c r="AG239" t="s"/>
      <c r="AH239" t="s"/>
      <c r="AI239" t="s"/>
      <c r="AJ239" t="s"/>
      <c r="AK239" t="s">
        <v>87</v>
      </c>
      <c r="AL239" t="s">
        <v>88</v>
      </c>
      <c r="AM239" t="s"/>
      <c r="AN239" t="s">
        <v>87</v>
      </c>
      <c r="AO239" t="s"/>
      <c r="AP239" t="n">
        <v>114</v>
      </c>
      <c r="AQ239" t="s">
        <v>89</v>
      </c>
      <c r="AR239" t="s">
        <v>96</v>
      </c>
      <c r="AS239" t="s"/>
      <c r="AT239" t="s">
        <v>91</v>
      </c>
      <c r="AU239" t="s"/>
      <c r="AV239" t="s"/>
      <c r="AW239" t="s"/>
      <c r="AX239" t="s"/>
      <c r="AY239" t="n">
        <v>3340490</v>
      </c>
      <c r="AZ239" t="s">
        <v>433</v>
      </c>
      <c r="BA239" t="s"/>
      <c r="BB239" t="n">
        <v>7003</v>
      </c>
      <c r="BC239" t="n">
        <v>12.922365</v>
      </c>
      <c r="BD239" t="n">
        <v>43.911227</v>
      </c>
      <c r="BE239" t="s"/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104</v>
      </c>
    </row>
    <row r="240" spans="1:70">
      <c r="A240" t="s">
        <v>70</v>
      </c>
      <c r="B240" t="s">
        <v>71</v>
      </c>
      <c r="C240" t="s">
        <v>72</v>
      </c>
      <c r="D240" t="n">
        <v>2</v>
      </c>
      <c r="E240" t="s">
        <v>431</v>
      </c>
      <c r="F240" t="n">
        <v>-1</v>
      </c>
      <c r="G240" t="s">
        <v>74</v>
      </c>
      <c r="H240" t="s">
        <v>75</v>
      </c>
      <c r="I240" t="s"/>
      <c r="J240" t="s">
        <v>76</v>
      </c>
      <c r="K240" t="n">
        <v>358</v>
      </c>
      <c r="L240" t="s">
        <v>77</v>
      </c>
      <c r="M240" t="s"/>
      <c r="N240" t="s">
        <v>436</v>
      </c>
      <c r="O240" t="s">
        <v>79</v>
      </c>
      <c r="P240" t="s">
        <v>431</v>
      </c>
      <c r="Q240" t="s"/>
      <c r="R240" t="s">
        <v>80</v>
      </c>
      <c r="S240" t="s">
        <v>449</v>
      </c>
      <c r="T240" t="s">
        <v>82</v>
      </c>
      <c r="U240" t="s"/>
      <c r="V240" t="s">
        <v>83</v>
      </c>
      <c r="W240" t="s">
        <v>161</v>
      </c>
      <c r="X240" t="s"/>
      <c r="Y240" t="s">
        <v>85</v>
      </c>
      <c r="Z240">
        <f>HYPERLINK("https://hotelmonitor-cachepage.eclerx.com/savepage/tk_15427245908322618_sr_2029.html","info")</f>
        <v/>
      </c>
      <c r="AA240" t="n">
        <v>-3340490</v>
      </c>
      <c r="AB240" t="s"/>
      <c r="AC240" t="s"/>
      <c r="AD240" t="s">
        <v>86</v>
      </c>
      <c r="AE240" t="s"/>
      <c r="AF240" t="s"/>
      <c r="AG240" t="s"/>
      <c r="AH240" t="s"/>
      <c r="AI240" t="s"/>
      <c r="AJ240" t="s"/>
      <c r="AK240" t="s">
        <v>87</v>
      </c>
      <c r="AL240" t="s">
        <v>88</v>
      </c>
      <c r="AM240" t="s"/>
      <c r="AN240" t="s">
        <v>87</v>
      </c>
      <c r="AO240" t="s"/>
      <c r="AP240" t="n">
        <v>114</v>
      </c>
      <c r="AQ240" t="s">
        <v>89</v>
      </c>
      <c r="AR240" t="s">
        <v>96</v>
      </c>
      <c r="AS240" t="s"/>
      <c r="AT240" t="s">
        <v>91</v>
      </c>
      <c r="AU240" t="s"/>
      <c r="AV240" t="s"/>
      <c r="AW240" t="s"/>
      <c r="AX240" t="s"/>
      <c r="AY240" t="n">
        <v>3340490</v>
      </c>
      <c r="AZ240" t="s">
        <v>433</v>
      </c>
      <c r="BA240" t="s"/>
      <c r="BB240" t="n">
        <v>7003</v>
      </c>
      <c r="BC240" t="n">
        <v>12.922365</v>
      </c>
      <c r="BD240" t="n">
        <v>43.911227</v>
      </c>
      <c r="BE240" t="s"/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104</v>
      </c>
    </row>
    <row r="241" spans="1:70">
      <c r="A241" t="s">
        <v>70</v>
      </c>
      <c r="B241" t="s">
        <v>71</v>
      </c>
      <c r="C241" t="s">
        <v>72</v>
      </c>
      <c r="D241" t="n">
        <v>2</v>
      </c>
      <c r="E241" t="s">
        <v>431</v>
      </c>
      <c r="F241" t="n">
        <v>-1</v>
      </c>
      <c r="G241" t="s">
        <v>74</v>
      </c>
      <c r="H241" t="s">
        <v>75</v>
      </c>
      <c r="I241" t="s"/>
      <c r="J241" t="s">
        <v>76</v>
      </c>
      <c r="K241" t="n">
        <v>358</v>
      </c>
      <c r="L241" t="s">
        <v>77</v>
      </c>
      <c r="M241" t="s"/>
      <c r="N241" t="s">
        <v>436</v>
      </c>
      <c r="O241" t="s">
        <v>79</v>
      </c>
      <c r="P241" t="s">
        <v>431</v>
      </c>
      <c r="Q241" t="s"/>
      <c r="R241" t="s">
        <v>80</v>
      </c>
      <c r="S241" t="s">
        <v>449</v>
      </c>
      <c r="T241" t="s">
        <v>82</v>
      </c>
      <c r="U241" t="s"/>
      <c r="V241" t="s">
        <v>83</v>
      </c>
      <c r="W241" t="s">
        <v>161</v>
      </c>
      <c r="X241" t="s"/>
      <c r="Y241" t="s">
        <v>85</v>
      </c>
      <c r="Z241">
        <f>HYPERLINK("https://hotelmonitor-cachepage.eclerx.com/savepage/tk_15427245908322618_sr_2029.html","info")</f>
        <v/>
      </c>
      <c r="AA241" t="n">
        <v>-3340490</v>
      </c>
      <c r="AB241" t="s"/>
      <c r="AC241" t="s"/>
      <c r="AD241" t="s">
        <v>86</v>
      </c>
      <c r="AE241" t="s"/>
      <c r="AF241" t="s"/>
      <c r="AG241" t="s"/>
      <c r="AH241" t="s"/>
      <c r="AI241" t="s"/>
      <c r="AJ241" t="s"/>
      <c r="AK241" t="s">
        <v>87</v>
      </c>
      <c r="AL241" t="s">
        <v>88</v>
      </c>
      <c r="AM241" t="s"/>
      <c r="AN241" t="s">
        <v>87</v>
      </c>
      <c r="AO241" t="s"/>
      <c r="AP241" t="n">
        <v>114</v>
      </c>
      <c r="AQ241" t="s">
        <v>89</v>
      </c>
      <c r="AR241" t="s">
        <v>349</v>
      </c>
      <c r="AS241" t="s"/>
      <c r="AT241" t="s">
        <v>91</v>
      </c>
      <c r="AU241" t="s"/>
      <c r="AV241" t="s"/>
      <c r="AW241" t="s"/>
      <c r="AX241" t="s"/>
      <c r="AY241" t="n">
        <v>3340490</v>
      </c>
      <c r="AZ241" t="s">
        <v>433</v>
      </c>
      <c r="BA241" t="s"/>
      <c r="BB241" t="n">
        <v>7003</v>
      </c>
      <c r="BC241" t="n">
        <v>12.922365</v>
      </c>
      <c r="BD241" t="n">
        <v>43.911227</v>
      </c>
      <c r="BE241" t="s"/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104</v>
      </c>
    </row>
    <row r="242" spans="1:70">
      <c r="A242" t="s">
        <v>70</v>
      </c>
      <c r="B242" t="s">
        <v>71</v>
      </c>
      <c r="C242" t="s">
        <v>72</v>
      </c>
      <c r="D242" t="n">
        <v>2</v>
      </c>
      <c r="E242" t="s">
        <v>431</v>
      </c>
      <c r="F242" t="n">
        <v>-1</v>
      </c>
      <c r="G242" t="s">
        <v>74</v>
      </c>
      <c r="H242" t="s">
        <v>75</v>
      </c>
      <c r="I242" t="s"/>
      <c r="J242" t="s">
        <v>76</v>
      </c>
      <c r="K242" t="n">
        <v>376</v>
      </c>
      <c r="L242" t="s">
        <v>77</v>
      </c>
      <c r="M242" t="s"/>
      <c r="N242" t="s">
        <v>437</v>
      </c>
      <c r="O242" t="s">
        <v>79</v>
      </c>
      <c r="P242" t="s">
        <v>431</v>
      </c>
      <c r="Q242" t="s"/>
      <c r="R242" t="s">
        <v>80</v>
      </c>
      <c r="S242" t="s">
        <v>450</v>
      </c>
      <c r="T242" t="s">
        <v>82</v>
      </c>
      <c r="U242" t="s"/>
      <c r="V242" t="s">
        <v>83</v>
      </c>
      <c r="W242" t="s">
        <v>161</v>
      </c>
      <c r="X242" t="s"/>
      <c r="Y242" t="s">
        <v>85</v>
      </c>
      <c r="Z242">
        <f>HYPERLINK("https://hotelmonitor-cachepage.eclerx.com/savepage/tk_15427245908322618_sr_2029.html","info")</f>
        <v/>
      </c>
      <c r="AA242" t="n">
        <v>-3340490</v>
      </c>
      <c r="AB242" t="s"/>
      <c r="AC242" t="s"/>
      <c r="AD242" t="s">
        <v>86</v>
      </c>
      <c r="AE242" t="s"/>
      <c r="AF242" t="s"/>
      <c r="AG242" t="s"/>
      <c r="AH242" t="s"/>
      <c r="AI242" t="s"/>
      <c r="AJ242" t="s"/>
      <c r="AK242" t="s">
        <v>87</v>
      </c>
      <c r="AL242" t="s">
        <v>88</v>
      </c>
      <c r="AM242" t="s"/>
      <c r="AN242" t="s">
        <v>87</v>
      </c>
      <c r="AO242" t="s"/>
      <c r="AP242" t="n">
        <v>114</v>
      </c>
      <c r="AQ242" t="s">
        <v>89</v>
      </c>
      <c r="AR242" t="s">
        <v>96</v>
      </c>
      <c r="AS242" t="s"/>
      <c r="AT242" t="s">
        <v>91</v>
      </c>
      <c r="AU242" t="s"/>
      <c r="AV242" t="s"/>
      <c r="AW242" t="s"/>
      <c r="AX242" t="s"/>
      <c r="AY242" t="n">
        <v>3340490</v>
      </c>
      <c r="AZ242" t="s">
        <v>433</v>
      </c>
      <c r="BA242" t="s"/>
      <c r="BB242" t="n">
        <v>7003</v>
      </c>
      <c r="BC242" t="n">
        <v>12.922365</v>
      </c>
      <c r="BD242" t="n">
        <v>43.911227</v>
      </c>
      <c r="BE242" t="s"/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104</v>
      </c>
    </row>
    <row r="243" spans="1:70">
      <c r="A243" t="s">
        <v>70</v>
      </c>
      <c r="B243" t="s">
        <v>71</v>
      </c>
      <c r="C243" t="s">
        <v>72</v>
      </c>
      <c r="D243" t="n">
        <v>2</v>
      </c>
      <c r="E243" t="s">
        <v>431</v>
      </c>
      <c r="F243" t="n">
        <v>-1</v>
      </c>
      <c r="G243" t="s">
        <v>74</v>
      </c>
      <c r="H243" t="s">
        <v>75</v>
      </c>
      <c r="I243" t="s"/>
      <c r="J243" t="s">
        <v>76</v>
      </c>
      <c r="K243" t="n">
        <v>417</v>
      </c>
      <c r="L243" t="s">
        <v>77</v>
      </c>
      <c r="M243" t="s"/>
      <c r="N243" t="s">
        <v>438</v>
      </c>
      <c r="O243" t="s">
        <v>79</v>
      </c>
      <c r="P243" t="s">
        <v>431</v>
      </c>
      <c r="Q243" t="s"/>
      <c r="R243" t="s">
        <v>80</v>
      </c>
      <c r="S243" t="s">
        <v>451</v>
      </c>
      <c r="T243" t="s">
        <v>82</v>
      </c>
      <c r="U243" t="s"/>
      <c r="V243" t="s">
        <v>83</v>
      </c>
      <c r="W243" t="s">
        <v>161</v>
      </c>
      <c r="X243" t="s"/>
      <c r="Y243" t="s">
        <v>85</v>
      </c>
      <c r="Z243">
        <f>HYPERLINK("https://hotelmonitor-cachepage.eclerx.com/savepage/tk_15427245908322618_sr_2029.html","info")</f>
        <v/>
      </c>
      <c r="AA243" t="n">
        <v>-3340490</v>
      </c>
      <c r="AB243" t="s"/>
      <c r="AC243" t="s"/>
      <c r="AD243" t="s">
        <v>86</v>
      </c>
      <c r="AE243" t="s"/>
      <c r="AF243" t="s"/>
      <c r="AG243" t="s"/>
      <c r="AH243" t="s"/>
      <c r="AI243" t="s"/>
      <c r="AJ243" t="s"/>
      <c r="AK243" t="s">
        <v>87</v>
      </c>
      <c r="AL243" t="s">
        <v>88</v>
      </c>
      <c r="AM243" t="s"/>
      <c r="AN243" t="s">
        <v>87</v>
      </c>
      <c r="AO243" t="s"/>
      <c r="AP243" t="n">
        <v>114</v>
      </c>
      <c r="AQ243" t="s">
        <v>89</v>
      </c>
      <c r="AR243" t="s">
        <v>96</v>
      </c>
      <c r="AS243" t="s"/>
      <c r="AT243" t="s">
        <v>91</v>
      </c>
      <c r="AU243" t="s"/>
      <c r="AV243" t="s"/>
      <c r="AW243" t="s"/>
      <c r="AX243" t="s"/>
      <c r="AY243" t="n">
        <v>3340490</v>
      </c>
      <c r="AZ243" t="s">
        <v>433</v>
      </c>
      <c r="BA243" t="s"/>
      <c r="BB243" t="n">
        <v>7003</v>
      </c>
      <c r="BC243" t="n">
        <v>12.922365</v>
      </c>
      <c r="BD243" t="n">
        <v>43.911227</v>
      </c>
      <c r="BE243" t="s"/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104</v>
      </c>
    </row>
    <row r="244" spans="1:70">
      <c r="A244" t="s">
        <v>70</v>
      </c>
      <c r="B244" t="s">
        <v>71</v>
      </c>
      <c r="C244" t="s">
        <v>72</v>
      </c>
      <c r="D244" t="n">
        <v>2</v>
      </c>
      <c r="E244" t="s">
        <v>431</v>
      </c>
      <c r="F244" t="n">
        <v>-1</v>
      </c>
      <c r="G244" t="s">
        <v>74</v>
      </c>
      <c r="H244" t="s">
        <v>75</v>
      </c>
      <c r="I244" t="s"/>
      <c r="J244" t="s">
        <v>76</v>
      </c>
      <c r="K244" t="n">
        <v>417</v>
      </c>
      <c r="L244" t="s">
        <v>77</v>
      </c>
      <c r="M244" t="s"/>
      <c r="N244" t="s">
        <v>438</v>
      </c>
      <c r="O244" t="s">
        <v>79</v>
      </c>
      <c r="P244" t="s">
        <v>431</v>
      </c>
      <c r="Q244" t="s"/>
      <c r="R244" t="s">
        <v>80</v>
      </c>
      <c r="S244" t="s">
        <v>451</v>
      </c>
      <c r="T244" t="s">
        <v>82</v>
      </c>
      <c r="U244" t="s"/>
      <c r="V244" t="s">
        <v>83</v>
      </c>
      <c r="W244" t="s">
        <v>161</v>
      </c>
      <c r="X244" t="s"/>
      <c r="Y244" t="s">
        <v>85</v>
      </c>
      <c r="Z244">
        <f>HYPERLINK("https://hotelmonitor-cachepage.eclerx.com/savepage/tk_15427245908322618_sr_2029.html","info")</f>
        <v/>
      </c>
      <c r="AA244" t="n">
        <v>-3340490</v>
      </c>
      <c r="AB244" t="s"/>
      <c r="AC244" t="s"/>
      <c r="AD244" t="s">
        <v>86</v>
      </c>
      <c r="AE244" t="s"/>
      <c r="AF244" t="s"/>
      <c r="AG244" t="s"/>
      <c r="AH244" t="s"/>
      <c r="AI244" t="s"/>
      <c r="AJ244" t="s"/>
      <c r="AK244" t="s">
        <v>87</v>
      </c>
      <c r="AL244" t="s">
        <v>88</v>
      </c>
      <c r="AM244" t="s"/>
      <c r="AN244" t="s">
        <v>87</v>
      </c>
      <c r="AO244" t="s"/>
      <c r="AP244" t="n">
        <v>114</v>
      </c>
      <c r="AQ244" t="s">
        <v>89</v>
      </c>
      <c r="AR244" t="s">
        <v>349</v>
      </c>
      <c r="AS244" t="s"/>
      <c r="AT244" t="s">
        <v>91</v>
      </c>
      <c r="AU244" t="s"/>
      <c r="AV244" t="s"/>
      <c r="AW244" t="s"/>
      <c r="AX244" t="s"/>
      <c r="AY244" t="n">
        <v>3340490</v>
      </c>
      <c r="AZ244" t="s">
        <v>433</v>
      </c>
      <c r="BA244" t="s"/>
      <c r="BB244" t="n">
        <v>7003</v>
      </c>
      <c r="BC244" t="n">
        <v>12.922365</v>
      </c>
      <c r="BD244" t="n">
        <v>43.911227</v>
      </c>
      <c r="BE244" t="s"/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104</v>
      </c>
    </row>
    <row r="245" spans="1:70">
      <c r="A245" t="s">
        <v>70</v>
      </c>
      <c r="B245" t="s">
        <v>71</v>
      </c>
      <c r="C245" t="s">
        <v>72</v>
      </c>
      <c r="D245" t="n">
        <v>2</v>
      </c>
      <c r="E245" t="s">
        <v>431</v>
      </c>
      <c r="F245" t="n">
        <v>-1</v>
      </c>
      <c r="G245" t="s">
        <v>74</v>
      </c>
      <c r="H245" t="s">
        <v>75</v>
      </c>
      <c r="I245" t="s"/>
      <c r="J245" t="s">
        <v>76</v>
      </c>
      <c r="K245" t="n">
        <v>438</v>
      </c>
      <c r="L245" t="s">
        <v>77</v>
      </c>
      <c r="M245" t="s"/>
      <c r="N245" t="s">
        <v>440</v>
      </c>
      <c r="O245" t="s">
        <v>79</v>
      </c>
      <c r="P245" t="s">
        <v>431</v>
      </c>
      <c r="Q245" t="s"/>
      <c r="R245" t="s">
        <v>80</v>
      </c>
      <c r="S245" t="s">
        <v>452</v>
      </c>
      <c r="T245" t="s">
        <v>82</v>
      </c>
      <c r="U245" t="s"/>
      <c r="V245" t="s">
        <v>83</v>
      </c>
      <c r="W245" t="s">
        <v>161</v>
      </c>
      <c r="X245" t="s"/>
      <c r="Y245" t="s">
        <v>85</v>
      </c>
      <c r="Z245">
        <f>HYPERLINK("https://hotelmonitor-cachepage.eclerx.com/savepage/tk_15427245908322618_sr_2029.html","info")</f>
        <v/>
      </c>
      <c r="AA245" t="n">
        <v>-3340490</v>
      </c>
      <c r="AB245" t="s"/>
      <c r="AC245" t="s"/>
      <c r="AD245" t="s">
        <v>86</v>
      </c>
      <c r="AE245" t="s"/>
      <c r="AF245" t="s"/>
      <c r="AG245" t="s"/>
      <c r="AH245" t="s"/>
      <c r="AI245" t="s"/>
      <c r="AJ245" t="s"/>
      <c r="AK245" t="s">
        <v>87</v>
      </c>
      <c r="AL245" t="s">
        <v>88</v>
      </c>
      <c r="AM245" t="s"/>
      <c r="AN245" t="s">
        <v>87</v>
      </c>
      <c r="AO245" t="s"/>
      <c r="AP245" t="n">
        <v>114</v>
      </c>
      <c r="AQ245" t="s">
        <v>89</v>
      </c>
      <c r="AR245" t="s">
        <v>96</v>
      </c>
      <c r="AS245" t="s"/>
      <c r="AT245" t="s">
        <v>91</v>
      </c>
      <c r="AU245" t="s"/>
      <c r="AV245" t="s"/>
      <c r="AW245" t="s"/>
      <c r="AX245" t="s"/>
      <c r="AY245" t="n">
        <v>3340490</v>
      </c>
      <c r="AZ245" t="s">
        <v>433</v>
      </c>
      <c r="BA245" t="s"/>
      <c r="BB245" t="n">
        <v>7003</v>
      </c>
      <c r="BC245" t="n">
        <v>12.922365</v>
      </c>
      <c r="BD245" t="n">
        <v>43.911227</v>
      </c>
      <c r="BE245" t="s"/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104</v>
      </c>
    </row>
    <row r="246" spans="1:70">
      <c r="A246" t="s">
        <v>70</v>
      </c>
      <c r="B246" t="s">
        <v>71</v>
      </c>
      <c r="C246" t="s">
        <v>72</v>
      </c>
      <c r="D246" t="n">
        <v>2</v>
      </c>
      <c r="E246" t="s">
        <v>453</v>
      </c>
      <c r="F246" t="n">
        <v>6022745</v>
      </c>
      <c r="G246" t="s">
        <v>74</v>
      </c>
      <c r="H246" t="s">
        <v>75</v>
      </c>
      <c r="I246" t="s"/>
      <c r="J246" t="s">
        <v>76</v>
      </c>
      <c r="K246" t="n">
        <v>71</v>
      </c>
      <c r="L246" t="s">
        <v>77</v>
      </c>
      <c r="M246" t="s"/>
      <c r="N246" t="s">
        <v>454</v>
      </c>
      <c r="O246" t="s">
        <v>79</v>
      </c>
      <c r="P246" t="s">
        <v>453</v>
      </c>
      <c r="Q246" t="s"/>
      <c r="R246" t="s">
        <v>80</v>
      </c>
      <c r="S246" t="s">
        <v>173</v>
      </c>
      <c r="T246" t="s">
        <v>82</v>
      </c>
      <c r="U246" t="s"/>
      <c r="V246" t="s">
        <v>83</v>
      </c>
      <c r="W246" t="s">
        <v>84</v>
      </c>
      <c r="X246" t="s"/>
      <c r="Y246" t="s">
        <v>85</v>
      </c>
      <c r="Z246">
        <f>HYPERLINK("https://hotelmonitor-cachepage.eclerx.com/savepage/tk_15427245656880138_sr_2029.html","info")</f>
        <v/>
      </c>
      <c r="AA246" t="n">
        <v>18028</v>
      </c>
      <c r="AB246" t="s"/>
      <c r="AC246" t="s"/>
      <c r="AD246" t="s">
        <v>86</v>
      </c>
      <c r="AE246" t="s"/>
      <c r="AF246" t="s"/>
      <c r="AG246" t="s"/>
      <c r="AH246" t="s"/>
      <c r="AI246" t="s"/>
      <c r="AJ246" t="s"/>
      <c r="AK246" t="s">
        <v>87</v>
      </c>
      <c r="AL246" t="s">
        <v>88</v>
      </c>
      <c r="AM246" t="s"/>
      <c r="AN246" t="s">
        <v>87</v>
      </c>
      <c r="AO246" t="s"/>
      <c r="AP246" t="n">
        <v>104</v>
      </c>
      <c r="AQ246" t="s">
        <v>89</v>
      </c>
      <c r="AR246" t="s">
        <v>96</v>
      </c>
      <c r="AS246" t="s"/>
      <c r="AT246" t="s">
        <v>91</v>
      </c>
      <c r="AU246" t="s"/>
      <c r="AV246" t="s"/>
      <c r="AW246" t="s"/>
      <c r="AX246" t="s"/>
      <c r="AY246" t="n">
        <v>5246210</v>
      </c>
      <c r="AZ246" t="s">
        <v>455</v>
      </c>
      <c r="BA246" t="s"/>
      <c r="BB246" t="n">
        <v>53460</v>
      </c>
      <c r="BC246" t="n">
        <v>12.666734</v>
      </c>
      <c r="BD246" t="n">
        <v>43.998387</v>
      </c>
      <c r="BE246" t="s"/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93</v>
      </c>
    </row>
    <row r="247" spans="1:70">
      <c r="A247" t="s">
        <v>70</v>
      </c>
      <c r="B247" t="s">
        <v>71</v>
      </c>
      <c r="C247" t="s">
        <v>72</v>
      </c>
      <c r="D247" t="n">
        <v>2</v>
      </c>
      <c r="E247" t="s">
        <v>456</v>
      </c>
      <c r="F247" t="n">
        <v>-1</v>
      </c>
      <c r="G247" t="s">
        <v>74</v>
      </c>
      <c r="H247" t="s">
        <v>75</v>
      </c>
      <c r="I247" t="s"/>
      <c r="J247" t="s">
        <v>76</v>
      </c>
      <c r="K247" t="n">
        <v>87</v>
      </c>
      <c r="L247" t="s">
        <v>77</v>
      </c>
      <c r="M247" t="s"/>
      <c r="N247" t="s">
        <v>201</v>
      </c>
      <c r="O247" t="s">
        <v>79</v>
      </c>
      <c r="P247" t="s">
        <v>456</v>
      </c>
      <c r="Q247" t="s"/>
      <c r="R247" t="s">
        <v>80</v>
      </c>
      <c r="S247" t="s">
        <v>214</v>
      </c>
      <c r="T247" t="s">
        <v>82</v>
      </c>
      <c r="U247" t="s"/>
      <c r="V247" t="s">
        <v>83</v>
      </c>
      <c r="W247" t="s">
        <v>84</v>
      </c>
      <c r="X247" t="s"/>
      <c r="Y247" t="s">
        <v>85</v>
      </c>
      <c r="Z247">
        <f>HYPERLINK("https://hotelmonitor-cachepage.eclerx.com/savepage/tk_15427246295290215_sr_2029.html","info")</f>
        <v/>
      </c>
      <c r="AA247" t="n">
        <v>-6796339</v>
      </c>
      <c r="AB247" t="s"/>
      <c r="AC247" t="s"/>
      <c r="AD247" t="s">
        <v>86</v>
      </c>
      <c r="AE247" t="s"/>
      <c r="AF247" t="s"/>
      <c r="AG247" t="s"/>
      <c r="AH247" t="s"/>
      <c r="AI247" t="s"/>
      <c r="AJ247" t="s"/>
      <c r="AK247" t="s">
        <v>87</v>
      </c>
      <c r="AL247" t="s">
        <v>88</v>
      </c>
      <c r="AM247" t="s"/>
      <c r="AN247" t="s">
        <v>87</v>
      </c>
      <c r="AO247" t="s"/>
      <c r="AP247" t="n">
        <v>130</v>
      </c>
      <c r="AQ247" t="s">
        <v>89</v>
      </c>
      <c r="AR247" t="s">
        <v>96</v>
      </c>
      <c r="AS247" t="s"/>
      <c r="AT247" t="s">
        <v>91</v>
      </c>
      <c r="AU247" t="s"/>
      <c r="AV247" t="s"/>
      <c r="AW247" t="s"/>
      <c r="AX247" t="s"/>
      <c r="AY247" t="n">
        <v>6796339</v>
      </c>
      <c r="AZ247" t="s">
        <v>457</v>
      </c>
      <c r="BA247" t="s"/>
      <c r="BB247" t="n">
        <v>204190</v>
      </c>
      <c r="BC247" t="s"/>
      <c r="BD247" t="s"/>
      <c r="BE247" t="s"/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104</v>
      </c>
    </row>
    <row r="248" spans="1:70">
      <c r="A248" t="s">
        <v>70</v>
      </c>
      <c r="B248" t="s">
        <v>71</v>
      </c>
      <c r="C248" t="s">
        <v>72</v>
      </c>
      <c r="D248" t="n">
        <v>2</v>
      </c>
      <c r="E248" t="s">
        <v>458</v>
      </c>
      <c r="F248" t="n">
        <v>-1</v>
      </c>
      <c r="G248" t="s">
        <v>74</v>
      </c>
      <c r="H248" t="s">
        <v>75</v>
      </c>
      <c r="I248" t="s"/>
      <c r="J248" t="s">
        <v>76</v>
      </c>
      <c r="K248" t="n">
        <v>121</v>
      </c>
      <c r="L248" t="s">
        <v>77</v>
      </c>
      <c r="M248" t="s"/>
      <c r="N248" t="s">
        <v>459</v>
      </c>
      <c r="O248" t="s">
        <v>79</v>
      </c>
      <c r="P248" t="s">
        <v>458</v>
      </c>
      <c r="Q248" t="s"/>
      <c r="R248" t="s">
        <v>80</v>
      </c>
      <c r="S248" t="s">
        <v>180</v>
      </c>
      <c r="T248" t="s">
        <v>82</v>
      </c>
      <c r="U248" t="s"/>
      <c r="V248" t="s">
        <v>83</v>
      </c>
      <c r="W248" t="s">
        <v>84</v>
      </c>
      <c r="X248" t="s"/>
      <c r="Y248" t="s">
        <v>85</v>
      </c>
      <c r="Z248">
        <f>HYPERLINK("https://hotelmonitor-cachepage.eclerx.com/savepage/tk_15427245779761078_sr_2029.html","info")</f>
        <v/>
      </c>
      <c r="AA248" t="n">
        <v>-6796352</v>
      </c>
      <c r="AB248" t="s"/>
      <c r="AC248" t="s"/>
      <c r="AD248" t="s">
        <v>86</v>
      </c>
      <c r="AE248" t="s"/>
      <c r="AF248" t="s"/>
      <c r="AG248" t="s"/>
      <c r="AH248" t="s"/>
      <c r="AI248" t="s"/>
      <c r="AJ248" t="s"/>
      <c r="AK248" t="s">
        <v>87</v>
      </c>
      <c r="AL248" t="s">
        <v>88</v>
      </c>
      <c r="AM248" t="s"/>
      <c r="AN248" t="s">
        <v>87</v>
      </c>
      <c r="AO248" t="s"/>
      <c r="AP248" t="n">
        <v>109</v>
      </c>
      <c r="AQ248" t="s">
        <v>89</v>
      </c>
      <c r="AR248" t="s">
        <v>99</v>
      </c>
      <c r="AS248" t="s"/>
      <c r="AT248" t="s">
        <v>91</v>
      </c>
      <c r="AU248" t="s"/>
      <c r="AV248" t="s"/>
      <c r="AW248" t="s"/>
      <c r="AX248" t="s"/>
      <c r="AY248" t="n">
        <v>6796352</v>
      </c>
      <c r="AZ248" t="s">
        <v>460</v>
      </c>
      <c r="BA248" t="s"/>
      <c r="BB248" t="n">
        <v>156259</v>
      </c>
      <c r="BC248" t="s"/>
      <c r="BD248" t="s"/>
      <c r="BE248" t="s"/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104</v>
      </c>
    </row>
    <row r="249" spans="1:70">
      <c r="A249" t="s">
        <v>70</v>
      </c>
      <c r="B249" t="s">
        <v>71</v>
      </c>
      <c r="C249" t="s">
        <v>72</v>
      </c>
      <c r="D249" t="n">
        <v>2</v>
      </c>
      <c r="E249" t="s">
        <v>461</v>
      </c>
      <c r="F249" t="n">
        <v>-1</v>
      </c>
      <c r="G249" t="s">
        <v>74</v>
      </c>
      <c r="H249" t="s">
        <v>75</v>
      </c>
      <c r="I249" t="s"/>
      <c r="J249" t="s">
        <v>76</v>
      </c>
      <c r="K249" t="n">
        <v>69</v>
      </c>
      <c r="L249" t="s">
        <v>77</v>
      </c>
      <c r="M249" t="s"/>
      <c r="N249" t="s">
        <v>97</v>
      </c>
      <c r="O249" t="s">
        <v>79</v>
      </c>
      <c r="P249" t="s">
        <v>461</v>
      </c>
      <c r="Q249" t="s"/>
      <c r="R249" t="s">
        <v>80</v>
      </c>
      <c r="S249" t="s">
        <v>170</v>
      </c>
      <c r="T249" t="s">
        <v>82</v>
      </c>
      <c r="U249" t="s"/>
      <c r="V249" t="s">
        <v>83</v>
      </c>
      <c r="W249" t="s">
        <v>140</v>
      </c>
      <c r="X249" t="s"/>
      <c r="Y249" t="s">
        <v>85</v>
      </c>
      <c r="Z249">
        <f>HYPERLINK("https://hotelmonitor-cachepage.eclerx.com/savepage/tk_15427245330963507_sr_2029.html","info")</f>
        <v/>
      </c>
      <c r="AA249" t="n">
        <v>-3995626</v>
      </c>
      <c r="AB249" t="s"/>
      <c r="AC249" t="s"/>
      <c r="AD249" t="s">
        <v>86</v>
      </c>
      <c r="AE249" t="s"/>
      <c r="AF249" t="s"/>
      <c r="AG249" t="s"/>
      <c r="AH249" t="s"/>
      <c r="AI249" t="s"/>
      <c r="AJ249" t="s"/>
      <c r="AK249" t="s">
        <v>87</v>
      </c>
      <c r="AL249" t="s">
        <v>88</v>
      </c>
      <c r="AM249" t="s"/>
      <c r="AN249" t="s">
        <v>87</v>
      </c>
      <c r="AO249" t="s"/>
      <c r="AP249" t="n">
        <v>91</v>
      </c>
      <c r="AQ249" t="s">
        <v>89</v>
      </c>
      <c r="AR249" t="s">
        <v>99</v>
      </c>
      <c r="AS249" t="s"/>
      <c r="AT249" t="s">
        <v>91</v>
      </c>
      <c r="AU249" t="s"/>
      <c r="AV249" t="s"/>
      <c r="AW249" t="s"/>
      <c r="AX249" t="s"/>
      <c r="AY249" t="n">
        <v>3995626</v>
      </c>
      <c r="AZ249" t="s">
        <v>462</v>
      </c>
      <c r="BA249" t="s"/>
      <c r="BB249" t="n">
        <v>170015</v>
      </c>
      <c r="BC249" t="n">
        <v>11.344481</v>
      </c>
      <c r="BD249" t="n">
        <v>44.500982</v>
      </c>
      <c r="BE249" t="s"/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93</v>
      </c>
    </row>
    <row r="250" spans="1:70">
      <c r="A250" t="s">
        <v>70</v>
      </c>
      <c r="B250" t="s">
        <v>71</v>
      </c>
      <c r="C250" t="s">
        <v>72</v>
      </c>
      <c r="D250" t="n">
        <v>2</v>
      </c>
      <c r="E250" t="s">
        <v>461</v>
      </c>
      <c r="F250" t="n">
        <v>-1</v>
      </c>
      <c r="G250" t="s">
        <v>74</v>
      </c>
      <c r="H250" t="s">
        <v>75</v>
      </c>
      <c r="I250" t="s"/>
      <c r="J250" t="s">
        <v>76</v>
      </c>
      <c r="K250" t="n">
        <v>80</v>
      </c>
      <c r="L250" t="s">
        <v>77</v>
      </c>
      <c r="M250" t="s"/>
      <c r="N250" t="s">
        <v>97</v>
      </c>
      <c r="O250" t="s">
        <v>79</v>
      </c>
      <c r="P250" t="s">
        <v>461</v>
      </c>
      <c r="Q250" t="s"/>
      <c r="R250" t="s">
        <v>80</v>
      </c>
      <c r="S250" t="s">
        <v>177</v>
      </c>
      <c r="T250" t="s">
        <v>82</v>
      </c>
      <c r="U250" t="s"/>
      <c r="V250" t="s">
        <v>83</v>
      </c>
      <c r="W250" t="s">
        <v>84</v>
      </c>
      <c r="X250" t="s"/>
      <c r="Y250" t="s">
        <v>85</v>
      </c>
      <c r="Z250">
        <f>HYPERLINK("https://hotelmonitor-cachepage.eclerx.com/savepage/tk_15427245330963507_sr_2029.html","info")</f>
        <v/>
      </c>
      <c r="AA250" t="n">
        <v>-3995626</v>
      </c>
      <c r="AB250" t="s"/>
      <c r="AC250" t="s"/>
      <c r="AD250" t="s">
        <v>86</v>
      </c>
      <c r="AE250" t="s"/>
      <c r="AF250" t="s"/>
      <c r="AG250" t="s"/>
      <c r="AH250" t="s"/>
      <c r="AI250" t="s"/>
      <c r="AJ250" t="s"/>
      <c r="AK250" t="s">
        <v>87</v>
      </c>
      <c r="AL250" t="s">
        <v>88</v>
      </c>
      <c r="AM250" t="s"/>
      <c r="AN250" t="s">
        <v>87</v>
      </c>
      <c r="AO250" t="s"/>
      <c r="AP250" t="n">
        <v>91</v>
      </c>
      <c r="AQ250" t="s">
        <v>89</v>
      </c>
      <c r="AR250" t="s">
        <v>99</v>
      </c>
      <c r="AS250" t="s"/>
      <c r="AT250" t="s">
        <v>91</v>
      </c>
      <c r="AU250" t="s"/>
      <c r="AV250" t="s"/>
      <c r="AW250" t="s"/>
      <c r="AX250" t="s"/>
      <c r="AY250" t="n">
        <v>3995626</v>
      </c>
      <c r="AZ250" t="s">
        <v>462</v>
      </c>
      <c r="BA250" t="s"/>
      <c r="BB250" t="n">
        <v>170015</v>
      </c>
      <c r="BC250" t="n">
        <v>11.344481</v>
      </c>
      <c r="BD250" t="n">
        <v>44.500982</v>
      </c>
      <c r="BE250" t="s"/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93</v>
      </c>
    </row>
    <row r="251" spans="1:70">
      <c r="A251" t="s">
        <v>70</v>
      </c>
      <c r="B251" t="s">
        <v>71</v>
      </c>
      <c r="C251" t="s">
        <v>72</v>
      </c>
      <c r="D251" t="n">
        <v>2</v>
      </c>
      <c r="E251" t="s">
        <v>463</v>
      </c>
      <c r="F251" t="n">
        <v>4521734</v>
      </c>
      <c r="G251" t="s">
        <v>74</v>
      </c>
      <c r="H251" t="s">
        <v>75</v>
      </c>
      <c r="I251" t="s"/>
      <c r="J251" t="s">
        <v>76</v>
      </c>
      <c r="K251" t="n">
        <v>66</v>
      </c>
      <c r="L251" t="s">
        <v>77</v>
      </c>
      <c r="M251" t="s"/>
      <c r="N251" t="s">
        <v>464</v>
      </c>
      <c r="O251" t="s">
        <v>79</v>
      </c>
      <c r="P251" t="s">
        <v>465</v>
      </c>
      <c r="Q251" t="s"/>
      <c r="R251" t="s">
        <v>80</v>
      </c>
      <c r="S251" t="s">
        <v>466</v>
      </c>
      <c r="T251" t="s">
        <v>82</v>
      </c>
      <c r="U251" t="s"/>
      <c r="V251" t="s">
        <v>83</v>
      </c>
      <c r="W251" t="s">
        <v>84</v>
      </c>
      <c r="X251" t="s"/>
      <c r="Y251" t="s">
        <v>85</v>
      </c>
      <c r="Z251">
        <f>HYPERLINK("https://hotelmonitor-cachepage.eclerx.com/savepage/tk_15427243663569615_sr_2029.html","info")</f>
        <v/>
      </c>
      <c r="AA251" t="n">
        <v>202063</v>
      </c>
      <c r="AB251" t="s"/>
      <c r="AC251" t="s"/>
      <c r="AD251" t="s">
        <v>86</v>
      </c>
      <c r="AE251" t="s"/>
      <c r="AF251" t="s"/>
      <c r="AG251" t="s"/>
      <c r="AH251" t="s"/>
      <c r="AI251" t="s"/>
      <c r="AJ251" t="s"/>
      <c r="AK251" t="s">
        <v>87</v>
      </c>
      <c r="AL251" t="s">
        <v>88</v>
      </c>
      <c r="AM251" t="s"/>
      <c r="AN251" t="s">
        <v>87</v>
      </c>
      <c r="AO251" t="s"/>
      <c r="AP251" t="n">
        <v>24</v>
      </c>
      <c r="AQ251" t="s">
        <v>89</v>
      </c>
      <c r="AR251" t="s">
        <v>96</v>
      </c>
      <c r="AS251" t="s"/>
      <c r="AT251" t="s">
        <v>91</v>
      </c>
      <c r="AU251" t="s"/>
      <c r="AV251" t="s"/>
      <c r="AW251" t="s"/>
      <c r="AX251" t="s"/>
      <c r="AY251" t="n">
        <v>6105073</v>
      </c>
      <c r="AZ251" t="s">
        <v>467</v>
      </c>
      <c r="BA251" t="s"/>
      <c r="BB251" t="n">
        <v>160159</v>
      </c>
      <c r="BC251" t="n">
        <v>12.588680786508</v>
      </c>
      <c r="BD251" t="n">
        <v>44.058833102861</v>
      </c>
      <c r="BE251" t="s"/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93</v>
      </c>
    </row>
    <row r="252" spans="1:70">
      <c r="A252" t="s">
        <v>70</v>
      </c>
      <c r="B252" t="s">
        <v>71</v>
      </c>
      <c r="C252" t="s">
        <v>72</v>
      </c>
      <c r="D252" t="n">
        <v>2</v>
      </c>
      <c r="E252" t="s">
        <v>468</v>
      </c>
      <c r="F252" t="n">
        <v>-1</v>
      </c>
      <c r="G252" t="s">
        <v>74</v>
      </c>
      <c r="H252" t="s">
        <v>75</v>
      </c>
      <c r="I252" t="s"/>
      <c r="J252" t="s">
        <v>76</v>
      </c>
      <c r="K252" t="n">
        <v>116</v>
      </c>
      <c r="L252" t="s">
        <v>77</v>
      </c>
      <c r="M252" t="s"/>
      <c r="N252" t="s">
        <v>469</v>
      </c>
      <c r="O252" t="s">
        <v>79</v>
      </c>
      <c r="P252" t="s">
        <v>468</v>
      </c>
      <c r="Q252" t="s"/>
      <c r="R252" t="s">
        <v>80</v>
      </c>
      <c r="S252" t="s">
        <v>353</v>
      </c>
      <c r="T252" t="s">
        <v>82</v>
      </c>
      <c r="U252" t="s"/>
      <c r="V252" t="s">
        <v>83</v>
      </c>
      <c r="W252" t="s">
        <v>84</v>
      </c>
      <c r="X252" t="s"/>
      <c r="Y252" t="s">
        <v>85</v>
      </c>
      <c r="Z252">
        <f>HYPERLINK("https://hotelmonitor-cachepage.eclerx.com/savepage/tk_15427243688537219_sr_2029.html","info")</f>
        <v/>
      </c>
      <c r="AA252" t="n">
        <v>-2311826</v>
      </c>
      <c r="AB252" t="s"/>
      <c r="AC252" t="s"/>
      <c r="AD252" t="s">
        <v>86</v>
      </c>
      <c r="AE252" t="s"/>
      <c r="AF252" t="s"/>
      <c r="AG252" t="s"/>
      <c r="AH252" t="s"/>
      <c r="AI252" t="s"/>
      <c r="AJ252" t="s"/>
      <c r="AK252" t="s">
        <v>87</v>
      </c>
      <c r="AL252" t="s">
        <v>88</v>
      </c>
      <c r="AM252" t="s"/>
      <c r="AN252" t="s">
        <v>87</v>
      </c>
      <c r="AO252" t="s"/>
      <c r="AP252" t="n">
        <v>25</v>
      </c>
      <c r="AQ252" t="s">
        <v>89</v>
      </c>
      <c r="AR252" t="s">
        <v>117</v>
      </c>
      <c r="AS252" t="s"/>
      <c r="AT252" t="s">
        <v>91</v>
      </c>
      <c r="AU252" t="s"/>
      <c r="AV252" t="s"/>
      <c r="AW252" t="s"/>
      <c r="AX252" t="s"/>
      <c r="AY252" t="n">
        <v>2311826</v>
      </c>
      <c r="AZ252" t="s">
        <v>470</v>
      </c>
      <c r="BA252" t="s"/>
      <c r="BB252" t="n">
        <v>21381</v>
      </c>
      <c r="BC252" t="n">
        <v>12.668456</v>
      </c>
      <c r="BD252" t="n">
        <v>43.997959</v>
      </c>
      <c r="BE252" t="s"/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93</v>
      </c>
    </row>
    <row r="253" spans="1:70">
      <c r="A253" t="s">
        <v>70</v>
      </c>
      <c r="B253" t="s">
        <v>71</v>
      </c>
      <c r="C253" t="s">
        <v>72</v>
      </c>
      <c r="D253" t="n">
        <v>2</v>
      </c>
      <c r="E253" t="s">
        <v>468</v>
      </c>
      <c r="F253" t="n">
        <v>-1</v>
      </c>
      <c r="G253" t="s">
        <v>74</v>
      </c>
      <c r="H253" t="s">
        <v>75</v>
      </c>
      <c r="I253" t="s"/>
      <c r="J253" t="s">
        <v>76</v>
      </c>
      <c r="K253" t="n">
        <v>128</v>
      </c>
      <c r="L253" t="s">
        <v>77</v>
      </c>
      <c r="M253" t="s"/>
      <c r="N253" t="s">
        <v>471</v>
      </c>
      <c r="O253" t="s">
        <v>79</v>
      </c>
      <c r="P253" t="s">
        <v>468</v>
      </c>
      <c r="Q253" t="s"/>
      <c r="R253" t="s">
        <v>80</v>
      </c>
      <c r="S253" t="s">
        <v>107</v>
      </c>
      <c r="T253" t="s">
        <v>82</v>
      </c>
      <c r="U253" t="s"/>
      <c r="V253" t="s">
        <v>83</v>
      </c>
      <c r="W253" t="s">
        <v>84</v>
      </c>
      <c r="X253" t="s"/>
      <c r="Y253" t="s">
        <v>85</v>
      </c>
      <c r="Z253">
        <f>HYPERLINK("https://hotelmonitor-cachepage.eclerx.com/savepage/tk_15427243688537219_sr_2029.html","info")</f>
        <v/>
      </c>
      <c r="AA253" t="n">
        <v>-2311826</v>
      </c>
      <c r="AB253" t="s"/>
      <c r="AC253" t="s"/>
      <c r="AD253" t="s">
        <v>86</v>
      </c>
      <c r="AE253" t="s"/>
      <c r="AF253" t="s"/>
      <c r="AG253" t="s"/>
      <c r="AH253" t="s"/>
      <c r="AI253" t="s"/>
      <c r="AJ253" t="s"/>
      <c r="AK253" t="s">
        <v>87</v>
      </c>
      <c r="AL253" t="s">
        <v>88</v>
      </c>
      <c r="AM253" t="s"/>
      <c r="AN253" t="s">
        <v>87</v>
      </c>
      <c r="AO253" t="s"/>
      <c r="AP253" t="n">
        <v>25</v>
      </c>
      <c r="AQ253" t="s">
        <v>89</v>
      </c>
      <c r="AR253" t="s">
        <v>117</v>
      </c>
      <c r="AS253" t="s"/>
      <c r="AT253" t="s">
        <v>91</v>
      </c>
      <c r="AU253" t="s"/>
      <c r="AV253" t="s"/>
      <c r="AW253" t="s"/>
      <c r="AX253" t="s"/>
      <c r="AY253" t="n">
        <v>2311826</v>
      </c>
      <c r="AZ253" t="s">
        <v>470</v>
      </c>
      <c r="BA253" t="s"/>
      <c r="BB253" t="n">
        <v>21381</v>
      </c>
      <c r="BC253" t="n">
        <v>12.668456</v>
      </c>
      <c r="BD253" t="n">
        <v>43.997959</v>
      </c>
      <c r="BE253" t="s"/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93</v>
      </c>
    </row>
    <row r="254" spans="1:70">
      <c r="A254" t="s">
        <v>70</v>
      </c>
      <c r="B254" t="s">
        <v>71</v>
      </c>
      <c r="C254" t="s">
        <v>72</v>
      </c>
      <c r="D254" t="n">
        <v>2</v>
      </c>
      <c r="E254" t="s">
        <v>468</v>
      </c>
      <c r="F254" t="n">
        <v>-1</v>
      </c>
      <c r="G254" t="s">
        <v>74</v>
      </c>
      <c r="H254" t="s">
        <v>75</v>
      </c>
      <c r="I254" t="s"/>
      <c r="J254" t="s">
        <v>76</v>
      </c>
      <c r="K254" t="n">
        <v>136</v>
      </c>
      <c r="L254" t="s">
        <v>77</v>
      </c>
      <c r="M254" t="s"/>
      <c r="N254" t="s">
        <v>472</v>
      </c>
      <c r="O254" t="s">
        <v>79</v>
      </c>
      <c r="P254" t="s">
        <v>468</v>
      </c>
      <c r="Q254" t="s"/>
      <c r="R254" t="s">
        <v>80</v>
      </c>
      <c r="S254" t="s">
        <v>473</v>
      </c>
      <c r="T254" t="s">
        <v>82</v>
      </c>
      <c r="U254" t="s"/>
      <c r="V254" t="s">
        <v>83</v>
      </c>
      <c r="W254" t="s">
        <v>84</v>
      </c>
      <c r="X254" t="s"/>
      <c r="Y254" t="s">
        <v>85</v>
      </c>
      <c r="Z254">
        <f>HYPERLINK("https://hotelmonitor-cachepage.eclerx.com/savepage/tk_15427243688537219_sr_2029.html","info")</f>
        <v/>
      </c>
      <c r="AA254" t="n">
        <v>-2311826</v>
      </c>
      <c r="AB254" t="s"/>
      <c r="AC254" t="s"/>
      <c r="AD254" t="s">
        <v>86</v>
      </c>
      <c r="AE254" t="s"/>
      <c r="AF254" t="s"/>
      <c r="AG254" t="s"/>
      <c r="AH254" t="s"/>
      <c r="AI254" t="s"/>
      <c r="AJ254" t="s"/>
      <c r="AK254" t="s">
        <v>87</v>
      </c>
      <c r="AL254" t="s">
        <v>88</v>
      </c>
      <c r="AM254" t="s"/>
      <c r="AN254" t="s">
        <v>87</v>
      </c>
      <c r="AO254" t="s"/>
      <c r="AP254" t="n">
        <v>25</v>
      </c>
      <c r="AQ254" t="s">
        <v>89</v>
      </c>
      <c r="AR254" t="s">
        <v>96</v>
      </c>
      <c r="AS254" t="s"/>
      <c r="AT254" t="s">
        <v>91</v>
      </c>
      <c r="AU254" t="s"/>
      <c r="AV254" t="s"/>
      <c r="AW254" t="s"/>
      <c r="AX254" t="s"/>
      <c r="AY254" t="n">
        <v>2311826</v>
      </c>
      <c r="AZ254" t="s">
        <v>470</v>
      </c>
      <c r="BA254" t="s"/>
      <c r="BB254" t="n">
        <v>21381</v>
      </c>
      <c r="BC254" t="n">
        <v>12.668456</v>
      </c>
      <c r="BD254" t="n">
        <v>43.997959</v>
      </c>
      <c r="BE254" t="s"/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93</v>
      </c>
    </row>
    <row r="255" spans="1:70">
      <c r="A255" t="s">
        <v>70</v>
      </c>
      <c r="B255" t="s">
        <v>71</v>
      </c>
      <c r="C255" t="s">
        <v>72</v>
      </c>
      <c r="D255" t="n">
        <v>2</v>
      </c>
      <c r="E255" t="s">
        <v>468</v>
      </c>
      <c r="F255" t="n">
        <v>-1</v>
      </c>
      <c r="G255" t="s">
        <v>74</v>
      </c>
      <c r="H255" t="s">
        <v>75</v>
      </c>
      <c r="I255" t="s"/>
      <c r="J255" t="s">
        <v>76</v>
      </c>
      <c r="K255" t="n">
        <v>142</v>
      </c>
      <c r="L255" t="s">
        <v>77</v>
      </c>
      <c r="M255" t="s"/>
      <c r="N255" t="s">
        <v>469</v>
      </c>
      <c r="O255" t="s">
        <v>79</v>
      </c>
      <c r="P255" t="s">
        <v>468</v>
      </c>
      <c r="Q255" t="s"/>
      <c r="R255" t="s">
        <v>80</v>
      </c>
      <c r="S255" t="s">
        <v>154</v>
      </c>
      <c r="T255" t="s">
        <v>82</v>
      </c>
      <c r="U255" t="s"/>
      <c r="V255" t="s">
        <v>83</v>
      </c>
      <c r="W255" t="s">
        <v>108</v>
      </c>
      <c r="X255" t="s"/>
      <c r="Y255" t="s">
        <v>85</v>
      </c>
      <c r="Z255">
        <f>HYPERLINK("https://hotelmonitor-cachepage.eclerx.com/savepage/tk_15427243688537219_sr_2029.html","info")</f>
        <v/>
      </c>
      <c r="AA255" t="n">
        <v>-2311826</v>
      </c>
      <c r="AB255" t="s"/>
      <c r="AC255" t="s"/>
      <c r="AD255" t="s">
        <v>86</v>
      </c>
      <c r="AE255" t="s"/>
      <c r="AF255" t="s"/>
      <c r="AG255" t="s"/>
      <c r="AH255" t="s"/>
      <c r="AI255" t="s"/>
      <c r="AJ255" t="s"/>
      <c r="AK255" t="s">
        <v>87</v>
      </c>
      <c r="AL255" t="s">
        <v>88</v>
      </c>
      <c r="AM255" t="s"/>
      <c r="AN255" t="s">
        <v>87</v>
      </c>
      <c r="AO255" t="s"/>
      <c r="AP255" t="n">
        <v>25</v>
      </c>
      <c r="AQ255" t="s">
        <v>89</v>
      </c>
      <c r="AR255" t="s">
        <v>117</v>
      </c>
      <c r="AS255" t="s"/>
      <c r="AT255" t="s">
        <v>91</v>
      </c>
      <c r="AU255" t="s"/>
      <c r="AV255" t="s"/>
      <c r="AW255" t="s"/>
      <c r="AX255" t="s"/>
      <c r="AY255" t="n">
        <v>2311826</v>
      </c>
      <c r="AZ255" t="s">
        <v>470</v>
      </c>
      <c r="BA255" t="s"/>
      <c r="BB255" t="n">
        <v>21381</v>
      </c>
      <c r="BC255" t="n">
        <v>12.668456</v>
      </c>
      <c r="BD255" t="n">
        <v>43.997959</v>
      </c>
      <c r="BE255" t="s"/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93</v>
      </c>
    </row>
    <row r="256" spans="1:70">
      <c r="A256" t="s">
        <v>70</v>
      </c>
      <c r="B256" t="s">
        <v>71</v>
      </c>
      <c r="C256" t="s">
        <v>72</v>
      </c>
      <c r="D256" t="n">
        <v>2</v>
      </c>
      <c r="E256" t="s">
        <v>468</v>
      </c>
      <c r="F256" t="n">
        <v>-1</v>
      </c>
      <c r="G256" t="s">
        <v>74</v>
      </c>
      <c r="H256" t="s">
        <v>75</v>
      </c>
      <c r="I256" t="s"/>
      <c r="J256" t="s">
        <v>76</v>
      </c>
      <c r="K256" t="n">
        <v>146</v>
      </c>
      <c r="L256" t="s">
        <v>77</v>
      </c>
      <c r="M256" t="s"/>
      <c r="N256" t="s">
        <v>474</v>
      </c>
      <c r="O256" t="s">
        <v>79</v>
      </c>
      <c r="P256" t="s">
        <v>468</v>
      </c>
      <c r="Q256" t="s"/>
      <c r="R256" t="s">
        <v>80</v>
      </c>
      <c r="S256" t="s">
        <v>475</v>
      </c>
      <c r="T256" t="s">
        <v>82</v>
      </c>
      <c r="U256" t="s"/>
      <c r="V256" t="s">
        <v>83</v>
      </c>
      <c r="W256" t="s">
        <v>84</v>
      </c>
      <c r="X256" t="s"/>
      <c r="Y256" t="s">
        <v>85</v>
      </c>
      <c r="Z256">
        <f>HYPERLINK("https://hotelmonitor-cachepage.eclerx.com/savepage/tk_15427243688537219_sr_2029.html","info")</f>
        <v/>
      </c>
      <c r="AA256" t="n">
        <v>-2311826</v>
      </c>
      <c r="AB256" t="s"/>
      <c r="AC256" t="s"/>
      <c r="AD256" t="s">
        <v>86</v>
      </c>
      <c r="AE256" t="s"/>
      <c r="AF256" t="s"/>
      <c r="AG256" t="s"/>
      <c r="AH256" t="s"/>
      <c r="AI256" t="s"/>
      <c r="AJ256" t="s"/>
      <c r="AK256" t="s">
        <v>87</v>
      </c>
      <c r="AL256" t="s">
        <v>88</v>
      </c>
      <c r="AM256" t="s"/>
      <c r="AN256" t="s">
        <v>87</v>
      </c>
      <c r="AO256" t="s"/>
      <c r="AP256" t="n">
        <v>25</v>
      </c>
      <c r="AQ256" t="s">
        <v>89</v>
      </c>
      <c r="AR256" t="s">
        <v>117</v>
      </c>
      <c r="AS256" t="s"/>
      <c r="AT256" t="s">
        <v>91</v>
      </c>
      <c r="AU256" t="s"/>
      <c r="AV256" t="s"/>
      <c r="AW256" t="s"/>
      <c r="AX256" t="s"/>
      <c r="AY256" t="n">
        <v>2311826</v>
      </c>
      <c r="AZ256" t="s">
        <v>470</v>
      </c>
      <c r="BA256" t="s"/>
      <c r="BB256" t="n">
        <v>21381</v>
      </c>
      <c r="BC256" t="n">
        <v>12.668456</v>
      </c>
      <c r="BD256" t="n">
        <v>43.997959</v>
      </c>
      <c r="BE256" t="s"/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93</v>
      </c>
    </row>
    <row r="257" spans="1:70">
      <c r="A257" t="s">
        <v>70</v>
      </c>
      <c r="B257" t="s">
        <v>71</v>
      </c>
      <c r="C257" t="s">
        <v>72</v>
      </c>
      <c r="D257" t="n">
        <v>2</v>
      </c>
      <c r="E257" t="s">
        <v>468</v>
      </c>
      <c r="F257" t="n">
        <v>-1</v>
      </c>
      <c r="G257" t="s">
        <v>74</v>
      </c>
      <c r="H257" t="s">
        <v>75</v>
      </c>
      <c r="I257" t="s"/>
      <c r="J257" t="s">
        <v>76</v>
      </c>
      <c r="K257" t="n">
        <v>154</v>
      </c>
      <c r="L257" t="s">
        <v>77</v>
      </c>
      <c r="M257" t="s"/>
      <c r="N257" t="s">
        <v>471</v>
      </c>
      <c r="O257" t="s">
        <v>79</v>
      </c>
      <c r="P257" t="s">
        <v>468</v>
      </c>
      <c r="Q257" t="s"/>
      <c r="R257" t="s">
        <v>80</v>
      </c>
      <c r="S257" t="s">
        <v>245</v>
      </c>
      <c r="T257" t="s">
        <v>82</v>
      </c>
      <c r="U257" t="s"/>
      <c r="V257" t="s">
        <v>83</v>
      </c>
      <c r="W257" t="s">
        <v>108</v>
      </c>
      <c r="X257" t="s"/>
      <c r="Y257" t="s">
        <v>85</v>
      </c>
      <c r="Z257">
        <f>HYPERLINK("https://hotelmonitor-cachepage.eclerx.com/savepage/tk_15427243688537219_sr_2029.html","info")</f>
        <v/>
      </c>
      <c r="AA257" t="n">
        <v>-2311826</v>
      </c>
      <c r="AB257" t="s"/>
      <c r="AC257" t="s"/>
      <c r="AD257" t="s">
        <v>86</v>
      </c>
      <c r="AE257" t="s"/>
      <c r="AF257" t="s"/>
      <c r="AG257" t="s"/>
      <c r="AH257" t="s"/>
      <c r="AI257" t="s"/>
      <c r="AJ257" t="s"/>
      <c r="AK257" t="s">
        <v>87</v>
      </c>
      <c r="AL257" t="s">
        <v>88</v>
      </c>
      <c r="AM257" t="s"/>
      <c r="AN257" t="s">
        <v>87</v>
      </c>
      <c r="AO257" t="s"/>
      <c r="AP257" t="n">
        <v>25</v>
      </c>
      <c r="AQ257" t="s">
        <v>89</v>
      </c>
      <c r="AR257" t="s">
        <v>117</v>
      </c>
      <c r="AS257" t="s"/>
      <c r="AT257" t="s">
        <v>91</v>
      </c>
      <c r="AU257" t="s"/>
      <c r="AV257" t="s"/>
      <c r="AW257" t="s"/>
      <c r="AX257" t="s"/>
      <c r="AY257" t="n">
        <v>2311826</v>
      </c>
      <c r="AZ257" t="s">
        <v>470</v>
      </c>
      <c r="BA257" t="s"/>
      <c r="BB257" t="n">
        <v>21381</v>
      </c>
      <c r="BC257" t="n">
        <v>12.668456</v>
      </c>
      <c r="BD257" t="n">
        <v>43.997959</v>
      </c>
      <c r="BE257" t="s"/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93</v>
      </c>
    </row>
    <row r="258" spans="1:70">
      <c r="A258" t="s">
        <v>70</v>
      </c>
      <c r="B258" t="s">
        <v>71</v>
      </c>
      <c r="C258" t="s">
        <v>72</v>
      </c>
      <c r="D258" t="n">
        <v>2</v>
      </c>
      <c r="E258" t="s">
        <v>468</v>
      </c>
      <c r="F258" t="n">
        <v>-1</v>
      </c>
      <c r="G258" t="s">
        <v>74</v>
      </c>
      <c r="H258" t="s">
        <v>75</v>
      </c>
      <c r="I258" t="s"/>
      <c r="J258" t="s">
        <v>76</v>
      </c>
      <c r="K258" t="n">
        <v>156</v>
      </c>
      <c r="L258" t="s">
        <v>77</v>
      </c>
      <c r="M258" t="s"/>
      <c r="N258" t="s">
        <v>476</v>
      </c>
      <c r="O258" t="s">
        <v>79</v>
      </c>
      <c r="P258" t="s">
        <v>468</v>
      </c>
      <c r="Q258" t="s"/>
      <c r="R258" t="s">
        <v>80</v>
      </c>
      <c r="S258" t="s">
        <v>207</v>
      </c>
      <c r="T258" t="s">
        <v>82</v>
      </c>
      <c r="U258" t="s"/>
      <c r="V258" t="s">
        <v>83</v>
      </c>
      <c r="W258" t="s">
        <v>84</v>
      </c>
      <c r="X258" t="s"/>
      <c r="Y258" t="s">
        <v>85</v>
      </c>
      <c r="Z258">
        <f>HYPERLINK("https://hotelmonitor-cachepage.eclerx.com/savepage/tk_15427243688537219_sr_2029.html","info")</f>
        <v/>
      </c>
      <c r="AA258" t="n">
        <v>-2311826</v>
      </c>
      <c r="AB258" t="s"/>
      <c r="AC258" t="s"/>
      <c r="AD258" t="s">
        <v>86</v>
      </c>
      <c r="AE258" t="s"/>
      <c r="AF258" t="s"/>
      <c r="AG258" t="s"/>
      <c r="AH258" t="s"/>
      <c r="AI258" t="s"/>
      <c r="AJ258" t="s"/>
      <c r="AK258" t="s">
        <v>87</v>
      </c>
      <c r="AL258" t="s">
        <v>88</v>
      </c>
      <c r="AM258" t="s"/>
      <c r="AN258" t="s">
        <v>87</v>
      </c>
      <c r="AO258" t="s"/>
      <c r="AP258" t="n">
        <v>25</v>
      </c>
      <c r="AQ258" t="s">
        <v>89</v>
      </c>
      <c r="AR258" t="s">
        <v>96</v>
      </c>
      <c r="AS258" t="s"/>
      <c r="AT258" t="s">
        <v>91</v>
      </c>
      <c r="AU258" t="s"/>
      <c r="AV258" t="s"/>
      <c r="AW258" t="s"/>
      <c r="AX258" t="s"/>
      <c r="AY258" t="n">
        <v>2311826</v>
      </c>
      <c r="AZ258" t="s">
        <v>470</v>
      </c>
      <c r="BA258" t="s"/>
      <c r="BB258" t="n">
        <v>21381</v>
      </c>
      <c r="BC258" t="n">
        <v>12.668456</v>
      </c>
      <c r="BD258" t="n">
        <v>43.997959</v>
      </c>
      <c r="BE258" t="s"/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93</v>
      </c>
    </row>
    <row r="259" spans="1:70">
      <c r="A259" t="s">
        <v>70</v>
      </c>
      <c r="B259" t="s">
        <v>71</v>
      </c>
      <c r="C259" t="s">
        <v>72</v>
      </c>
      <c r="D259" t="n">
        <v>2</v>
      </c>
      <c r="E259" t="s">
        <v>468</v>
      </c>
      <c r="F259" t="n">
        <v>-1</v>
      </c>
      <c r="G259" t="s">
        <v>74</v>
      </c>
      <c r="H259" t="s">
        <v>75</v>
      </c>
      <c r="I259" t="s"/>
      <c r="J259" t="s">
        <v>76</v>
      </c>
      <c r="K259" t="n">
        <v>160</v>
      </c>
      <c r="L259" t="s">
        <v>77</v>
      </c>
      <c r="M259" t="s"/>
      <c r="N259" t="s">
        <v>472</v>
      </c>
      <c r="O259" t="s">
        <v>79</v>
      </c>
      <c r="P259" t="s">
        <v>468</v>
      </c>
      <c r="Q259" t="s"/>
      <c r="R259" t="s">
        <v>80</v>
      </c>
      <c r="S259" t="s">
        <v>157</v>
      </c>
      <c r="T259" t="s">
        <v>82</v>
      </c>
      <c r="U259" t="s"/>
      <c r="V259" t="s">
        <v>83</v>
      </c>
      <c r="W259" t="s">
        <v>108</v>
      </c>
      <c r="X259" t="s"/>
      <c r="Y259" t="s">
        <v>85</v>
      </c>
      <c r="Z259">
        <f>HYPERLINK("https://hotelmonitor-cachepage.eclerx.com/savepage/tk_15427243688537219_sr_2029.html","info")</f>
        <v/>
      </c>
      <c r="AA259" t="n">
        <v>-2311826</v>
      </c>
      <c r="AB259" t="s"/>
      <c r="AC259" t="s"/>
      <c r="AD259" t="s">
        <v>86</v>
      </c>
      <c r="AE259" t="s"/>
      <c r="AF259" t="s"/>
      <c r="AG259" t="s"/>
      <c r="AH259" t="s"/>
      <c r="AI259" t="s"/>
      <c r="AJ259" t="s"/>
      <c r="AK259" t="s">
        <v>87</v>
      </c>
      <c r="AL259" t="s">
        <v>88</v>
      </c>
      <c r="AM259" t="s"/>
      <c r="AN259" t="s">
        <v>87</v>
      </c>
      <c r="AO259" t="s"/>
      <c r="AP259" t="n">
        <v>25</v>
      </c>
      <c r="AQ259" t="s">
        <v>89</v>
      </c>
      <c r="AR259" t="s">
        <v>96</v>
      </c>
      <c r="AS259" t="s"/>
      <c r="AT259" t="s">
        <v>91</v>
      </c>
      <c r="AU259" t="s"/>
      <c r="AV259" t="s"/>
      <c r="AW259" t="s"/>
      <c r="AX259" t="s"/>
      <c r="AY259" t="n">
        <v>2311826</v>
      </c>
      <c r="AZ259" t="s">
        <v>470</v>
      </c>
      <c r="BA259" t="s"/>
      <c r="BB259" t="n">
        <v>21381</v>
      </c>
      <c r="BC259" t="n">
        <v>12.668456</v>
      </c>
      <c r="BD259" t="n">
        <v>43.997959</v>
      </c>
      <c r="BE259" t="s"/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93</v>
      </c>
    </row>
    <row r="260" spans="1:70">
      <c r="A260" t="s">
        <v>70</v>
      </c>
      <c r="B260" t="s">
        <v>71</v>
      </c>
      <c r="C260" t="s">
        <v>72</v>
      </c>
      <c r="D260" t="n">
        <v>2</v>
      </c>
      <c r="E260" t="s">
        <v>468</v>
      </c>
      <c r="F260" t="n">
        <v>-1</v>
      </c>
      <c r="G260" t="s">
        <v>74</v>
      </c>
      <c r="H260" t="s">
        <v>75</v>
      </c>
      <c r="I260" t="s"/>
      <c r="J260" t="s">
        <v>76</v>
      </c>
      <c r="K260" t="n">
        <v>168</v>
      </c>
      <c r="L260" t="s">
        <v>77</v>
      </c>
      <c r="M260" t="s"/>
      <c r="N260" t="s">
        <v>469</v>
      </c>
      <c r="O260" t="s">
        <v>79</v>
      </c>
      <c r="P260" t="s">
        <v>468</v>
      </c>
      <c r="Q260" t="s"/>
      <c r="R260" t="s">
        <v>80</v>
      </c>
      <c r="S260" t="s">
        <v>375</v>
      </c>
      <c r="T260" t="s">
        <v>82</v>
      </c>
      <c r="U260" t="s"/>
      <c r="V260" t="s">
        <v>83</v>
      </c>
      <c r="W260" t="s">
        <v>161</v>
      </c>
      <c r="X260" t="s"/>
      <c r="Y260" t="s">
        <v>85</v>
      </c>
      <c r="Z260">
        <f>HYPERLINK("https://hotelmonitor-cachepage.eclerx.com/savepage/tk_15427243688537219_sr_2029.html","info")</f>
        <v/>
      </c>
      <c r="AA260" t="n">
        <v>-2311826</v>
      </c>
      <c r="AB260" t="s"/>
      <c r="AC260" t="s"/>
      <c r="AD260" t="s">
        <v>86</v>
      </c>
      <c r="AE260" t="s"/>
      <c r="AF260" t="s"/>
      <c r="AG260" t="s"/>
      <c r="AH260" t="s"/>
      <c r="AI260" t="s"/>
      <c r="AJ260" t="s"/>
      <c r="AK260" t="s">
        <v>87</v>
      </c>
      <c r="AL260" t="s">
        <v>88</v>
      </c>
      <c r="AM260" t="s"/>
      <c r="AN260" t="s">
        <v>87</v>
      </c>
      <c r="AO260" t="s"/>
      <c r="AP260" t="n">
        <v>25</v>
      </c>
      <c r="AQ260" t="s">
        <v>89</v>
      </c>
      <c r="AR260" t="s">
        <v>117</v>
      </c>
      <c r="AS260" t="s"/>
      <c r="AT260" t="s">
        <v>91</v>
      </c>
      <c r="AU260" t="s"/>
      <c r="AV260" t="s"/>
      <c r="AW260" t="s"/>
      <c r="AX260" t="s"/>
      <c r="AY260" t="n">
        <v>2311826</v>
      </c>
      <c r="AZ260" t="s">
        <v>470</v>
      </c>
      <c r="BA260" t="s"/>
      <c r="BB260" t="n">
        <v>21381</v>
      </c>
      <c r="BC260" t="n">
        <v>12.668456</v>
      </c>
      <c r="BD260" t="n">
        <v>43.997959</v>
      </c>
      <c r="BE260" t="s"/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93</v>
      </c>
    </row>
    <row r="261" spans="1:70">
      <c r="A261" t="s">
        <v>70</v>
      </c>
      <c r="B261" t="s">
        <v>71</v>
      </c>
      <c r="C261" t="s">
        <v>72</v>
      </c>
      <c r="D261" t="n">
        <v>2</v>
      </c>
      <c r="E261" t="s">
        <v>468</v>
      </c>
      <c r="F261" t="n">
        <v>-1</v>
      </c>
      <c r="G261" t="s">
        <v>74</v>
      </c>
      <c r="H261" t="s">
        <v>75</v>
      </c>
      <c r="I261" t="s"/>
      <c r="J261" t="s">
        <v>76</v>
      </c>
      <c r="K261" t="n">
        <v>172</v>
      </c>
      <c r="L261" t="s">
        <v>77</v>
      </c>
      <c r="M261" t="s"/>
      <c r="N261" t="s">
        <v>474</v>
      </c>
      <c r="O261" t="s">
        <v>79</v>
      </c>
      <c r="P261" t="s">
        <v>468</v>
      </c>
      <c r="Q261" t="s"/>
      <c r="R261" t="s">
        <v>80</v>
      </c>
      <c r="S261" t="s">
        <v>119</v>
      </c>
      <c r="T261" t="s">
        <v>82</v>
      </c>
      <c r="U261" t="s"/>
      <c r="V261" t="s">
        <v>83</v>
      </c>
      <c r="W261" t="s">
        <v>108</v>
      </c>
      <c r="X261" t="s"/>
      <c r="Y261" t="s">
        <v>85</v>
      </c>
      <c r="Z261">
        <f>HYPERLINK("https://hotelmonitor-cachepage.eclerx.com/savepage/tk_15427243688537219_sr_2029.html","info")</f>
        <v/>
      </c>
      <c r="AA261" t="n">
        <v>-2311826</v>
      </c>
      <c r="AB261" t="s"/>
      <c r="AC261" t="s"/>
      <c r="AD261" t="s">
        <v>86</v>
      </c>
      <c r="AE261" t="s"/>
      <c r="AF261" t="s"/>
      <c r="AG261" t="s"/>
      <c r="AH261" t="s"/>
      <c r="AI261" t="s"/>
      <c r="AJ261" t="s"/>
      <c r="AK261" t="s">
        <v>87</v>
      </c>
      <c r="AL261" t="s">
        <v>88</v>
      </c>
      <c r="AM261" t="s"/>
      <c r="AN261" t="s">
        <v>87</v>
      </c>
      <c r="AO261" t="s"/>
      <c r="AP261" t="n">
        <v>25</v>
      </c>
      <c r="AQ261" t="s">
        <v>89</v>
      </c>
      <c r="AR261" t="s">
        <v>117</v>
      </c>
      <c r="AS261" t="s"/>
      <c r="AT261" t="s">
        <v>91</v>
      </c>
      <c r="AU261" t="s"/>
      <c r="AV261" t="s"/>
      <c r="AW261" t="s"/>
      <c r="AX261" t="s"/>
      <c r="AY261" t="n">
        <v>2311826</v>
      </c>
      <c r="AZ261" t="s">
        <v>470</v>
      </c>
      <c r="BA261" t="s"/>
      <c r="BB261" t="n">
        <v>21381</v>
      </c>
      <c r="BC261" t="n">
        <v>12.668456</v>
      </c>
      <c r="BD261" t="n">
        <v>43.997959</v>
      </c>
      <c r="BE261" t="s"/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93</v>
      </c>
    </row>
    <row r="262" spans="1:70">
      <c r="A262" t="s">
        <v>70</v>
      </c>
      <c r="B262" t="s">
        <v>71</v>
      </c>
      <c r="C262" t="s">
        <v>72</v>
      </c>
      <c r="D262" t="n">
        <v>2</v>
      </c>
      <c r="E262" t="s">
        <v>468</v>
      </c>
      <c r="F262" t="n">
        <v>-1</v>
      </c>
      <c r="G262" t="s">
        <v>74</v>
      </c>
      <c r="H262" t="s">
        <v>75</v>
      </c>
      <c r="I262" t="s"/>
      <c r="J262" t="s">
        <v>76</v>
      </c>
      <c r="K262" t="n">
        <v>180</v>
      </c>
      <c r="L262" t="s">
        <v>77</v>
      </c>
      <c r="M262" t="s"/>
      <c r="N262" t="s">
        <v>476</v>
      </c>
      <c r="O262" t="s">
        <v>79</v>
      </c>
      <c r="P262" t="s">
        <v>468</v>
      </c>
      <c r="Q262" t="s"/>
      <c r="R262" t="s">
        <v>80</v>
      </c>
      <c r="S262" t="s">
        <v>477</v>
      </c>
      <c r="T262" t="s">
        <v>82</v>
      </c>
      <c r="U262" t="s"/>
      <c r="V262" t="s">
        <v>83</v>
      </c>
      <c r="W262" t="s">
        <v>108</v>
      </c>
      <c r="X262" t="s"/>
      <c r="Y262" t="s">
        <v>85</v>
      </c>
      <c r="Z262">
        <f>HYPERLINK("https://hotelmonitor-cachepage.eclerx.com/savepage/tk_15427243688537219_sr_2029.html","info")</f>
        <v/>
      </c>
      <c r="AA262" t="n">
        <v>-2311826</v>
      </c>
      <c r="AB262" t="s"/>
      <c r="AC262" t="s"/>
      <c r="AD262" t="s">
        <v>86</v>
      </c>
      <c r="AE262" t="s"/>
      <c r="AF262" t="s"/>
      <c r="AG262" t="s"/>
      <c r="AH262" t="s"/>
      <c r="AI262" t="s"/>
      <c r="AJ262" t="s"/>
      <c r="AK262" t="s">
        <v>87</v>
      </c>
      <c r="AL262" t="s">
        <v>88</v>
      </c>
      <c r="AM262" t="s"/>
      <c r="AN262" t="s">
        <v>87</v>
      </c>
      <c r="AO262" t="s"/>
      <c r="AP262" t="n">
        <v>25</v>
      </c>
      <c r="AQ262" t="s">
        <v>89</v>
      </c>
      <c r="AR262" t="s">
        <v>96</v>
      </c>
      <c r="AS262" t="s"/>
      <c r="AT262" t="s">
        <v>91</v>
      </c>
      <c r="AU262" t="s"/>
      <c r="AV262" t="s"/>
      <c r="AW262" t="s"/>
      <c r="AX262" t="s"/>
      <c r="AY262" t="n">
        <v>2311826</v>
      </c>
      <c r="AZ262" t="s">
        <v>470</v>
      </c>
      <c r="BA262" t="s"/>
      <c r="BB262" t="n">
        <v>21381</v>
      </c>
      <c r="BC262" t="n">
        <v>12.668456</v>
      </c>
      <c r="BD262" t="n">
        <v>43.997959</v>
      </c>
      <c r="BE262" t="s"/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93</v>
      </c>
    </row>
    <row r="263" spans="1:70">
      <c r="A263" t="s">
        <v>70</v>
      </c>
      <c r="B263" t="s">
        <v>71</v>
      </c>
      <c r="C263" t="s">
        <v>72</v>
      </c>
      <c r="D263" t="n">
        <v>2</v>
      </c>
      <c r="E263" t="s">
        <v>468</v>
      </c>
      <c r="F263" t="n">
        <v>-1</v>
      </c>
      <c r="G263" t="s">
        <v>74</v>
      </c>
      <c r="H263" t="s">
        <v>75</v>
      </c>
      <c r="I263" t="s"/>
      <c r="J263" t="s">
        <v>76</v>
      </c>
      <c r="K263" t="n">
        <v>180</v>
      </c>
      <c r="L263" t="s">
        <v>77</v>
      </c>
      <c r="M263" t="s"/>
      <c r="N263" t="s">
        <v>471</v>
      </c>
      <c r="O263" t="s">
        <v>79</v>
      </c>
      <c r="P263" t="s">
        <v>468</v>
      </c>
      <c r="Q263" t="s"/>
      <c r="R263" t="s">
        <v>80</v>
      </c>
      <c r="S263" t="s">
        <v>477</v>
      </c>
      <c r="T263" t="s">
        <v>82</v>
      </c>
      <c r="U263" t="s"/>
      <c r="V263" t="s">
        <v>83</v>
      </c>
      <c r="W263" t="s">
        <v>161</v>
      </c>
      <c r="X263" t="s"/>
      <c r="Y263" t="s">
        <v>85</v>
      </c>
      <c r="Z263">
        <f>HYPERLINK("https://hotelmonitor-cachepage.eclerx.com/savepage/tk_15427243688537219_sr_2029.html","info")</f>
        <v/>
      </c>
      <c r="AA263" t="n">
        <v>-2311826</v>
      </c>
      <c r="AB263" t="s"/>
      <c r="AC263" t="s"/>
      <c r="AD263" t="s">
        <v>86</v>
      </c>
      <c r="AE263" t="s"/>
      <c r="AF263" t="s"/>
      <c r="AG263" t="s"/>
      <c r="AH263" t="s"/>
      <c r="AI263" t="s"/>
      <c r="AJ263" t="s"/>
      <c r="AK263" t="s">
        <v>87</v>
      </c>
      <c r="AL263" t="s">
        <v>88</v>
      </c>
      <c r="AM263" t="s"/>
      <c r="AN263" t="s">
        <v>87</v>
      </c>
      <c r="AO263" t="s"/>
      <c r="AP263" t="n">
        <v>25</v>
      </c>
      <c r="AQ263" t="s">
        <v>89</v>
      </c>
      <c r="AR263" t="s">
        <v>117</v>
      </c>
      <c r="AS263" t="s"/>
      <c r="AT263" t="s">
        <v>91</v>
      </c>
      <c r="AU263" t="s"/>
      <c r="AV263" t="s"/>
      <c r="AW263" t="s"/>
      <c r="AX263" t="s"/>
      <c r="AY263" t="n">
        <v>2311826</v>
      </c>
      <c r="AZ263" t="s">
        <v>470</v>
      </c>
      <c r="BA263" t="s"/>
      <c r="BB263" t="n">
        <v>21381</v>
      </c>
      <c r="BC263" t="n">
        <v>12.668456</v>
      </c>
      <c r="BD263" t="n">
        <v>43.997959</v>
      </c>
      <c r="BE263" t="s"/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93</v>
      </c>
    </row>
    <row r="264" spans="1:70">
      <c r="A264" t="s">
        <v>70</v>
      </c>
      <c r="B264" t="s">
        <v>71</v>
      </c>
      <c r="C264" t="s">
        <v>72</v>
      </c>
      <c r="D264" t="n">
        <v>2</v>
      </c>
      <c r="E264" t="s">
        <v>468</v>
      </c>
      <c r="F264" t="n">
        <v>-1</v>
      </c>
      <c r="G264" t="s">
        <v>74</v>
      </c>
      <c r="H264" t="s">
        <v>75</v>
      </c>
      <c r="I264" t="s"/>
      <c r="J264" t="s">
        <v>76</v>
      </c>
      <c r="K264" t="n">
        <v>184</v>
      </c>
      <c r="L264" t="s">
        <v>77</v>
      </c>
      <c r="M264" t="s"/>
      <c r="N264" t="s">
        <v>472</v>
      </c>
      <c r="O264" t="s">
        <v>79</v>
      </c>
      <c r="P264" t="s">
        <v>468</v>
      </c>
      <c r="Q264" t="s"/>
      <c r="R264" t="s">
        <v>80</v>
      </c>
      <c r="S264" t="s">
        <v>478</v>
      </c>
      <c r="T264" t="s">
        <v>82</v>
      </c>
      <c r="U264" t="s"/>
      <c r="V264" t="s">
        <v>83</v>
      </c>
      <c r="W264" t="s">
        <v>161</v>
      </c>
      <c r="X264" t="s"/>
      <c r="Y264" t="s">
        <v>85</v>
      </c>
      <c r="Z264">
        <f>HYPERLINK("https://hotelmonitor-cachepage.eclerx.com/savepage/tk_15427243688537219_sr_2029.html","info")</f>
        <v/>
      </c>
      <c r="AA264" t="n">
        <v>-2311826</v>
      </c>
      <c r="AB264" t="s"/>
      <c r="AC264" t="s"/>
      <c r="AD264" t="s">
        <v>86</v>
      </c>
      <c r="AE264" t="s"/>
      <c r="AF264" t="s"/>
      <c r="AG264" t="s"/>
      <c r="AH264" t="s"/>
      <c r="AI264" t="s"/>
      <c r="AJ264" t="s"/>
      <c r="AK264" t="s">
        <v>87</v>
      </c>
      <c r="AL264" t="s">
        <v>88</v>
      </c>
      <c r="AM264" t="s"/>
      <c r="AN264" t="s">
        <v>87</v>
      </c>
      <c r="AO264" t="s"/>
      <c r="AP264" t="n">
        <v>25</v>
      </c>
      <c r="AQ264" t="s">
        <v>89</v>
      </c>
      <c r="AR264" t="s">
        <v>96</v>
      </c>
      <c r="AS264" t="s"/>
      <c r="AT264" t="s">
        <v>91</v>
      </c>
      <c r="AU264" t="s"/>
      <c r="AV264" t="s"/>
      <c r="AW264" t="s"/>
      <c r="AX264" t="s"/>
      <c r="AY264" t="n">
        <v>2311826</v>
      </c>
      <c r="AZ264" t="s">
        <v>470</v>
      </c>
      <c r="BA264" t="s"/>
      <c r="BB264" t="n">
        <v>21381</v>
      </c>
      <c r="BC264" t="n">
        <v>12.668456</v>
      </c>
      <c r="BD264" t="n">
        <v>43.997959</v>
      </c>
      <c r="BE264" t="s"/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93</v>
      </c>
    </row>
    <row r="265" spans="1:70">
      <c r="A265" t="s">
        <v>70</v>
      </c>
      <c r="B265" t="s">
        <v>71</v>
      </c>
      <c r="C265" t="s">
        <v>72</v>
      </c>
      <c r="D265" t="n">
        <v>2</v>
      </c>
      <c r="E265" t="s">
        <v>468</v>
      </c>
      <c r="F265" t="n">
        <v>-1</v>
      </c>
      <c r="G265" t="s">
        <v>74</v>
      </c>
      <c r="H265" t="s">
        <v>75</v>
      </c>
      <c r="I265" t="s"/>
      <c r="J265" t="s">
        <v>76</v>
      </c>
      <c r="K265" t="n">
        <v>198</v>
      </c>
      <c r="L265" t="s">
        <v>77</v>
      </c>
      <c r="M265" t="s"/>
      <c r="N265" t="s">
        <v>474</v>
      </c>
      <c r="O265" t="s">
        <v>79</v>
      </c>
      <c r="P265" t="s">
        <v>468</v>
      </c>
      <c r="Q265" t="s"/>
      <c r="R265" t="s">
        <v>80</v>
      </c>
      <c r="S265" t="s">
        <v>196</v>
      </c>
      <c r="T265" t="s">
        <v>82</v>
      </c>
      <c r="U265" t="s"/>
      <c r="V265" t="s">
        <v>83</v>
      </c>
      <c r="W265" t="s">
        <v>161</v>
      </c>
      <c r="X265" t="s"/>
      <c r="Y265" t="s">
        <v>85</v>
      </c>
      <c r="Z265">
        <f>HYPERLINK("https://hotelmonitor-cachepage.eclerx.com/savepage/tk_15427243688537219_sr_2029.html","info")</f>
        <v/>
      </c>
      <c r="AA265" t="n">
        <v>-2311826</v>
      </c>
      <c r="AB265" t="s"/>
      <c r="AC265" t="s"/>
      <c r="AD265" t="s">
        <v>86</v>
      </c>
      <c r="AE265" t="s"/>
      <c r="AF265" t="s"/>
      <c r="AG265" t="s"/>
      <c r="AH265" t="s"/>
      <c r="AI265" t="s"/>
      <c r="AJ265" t="s"/>
      <c r="AK265" t="s">
        <v>87</v>
      </c>
      <c r="AL265" t="s">
        <v>88</v>
      </c>
      <c r="AM265" t="s"/>
      <c r="AN265" t="s">
        <v>87</v>
      </c>
      <c r="AO265" t="s"/>
      <c r="AP265" t="n">
        <v>25</v>
      </c>
      <c r="AQ265" t="s">
        <v>89</v>
      </c>
      <c r="AR265" t="s">
        <v>117</v>
      </c>
      <c r="AS265" t="s"/>
      <c r="AT265" t="s">
        <v>91</v>
      </c>
      <c r="AU265" t="s"/>
      <c r="AV265" t="s"/>
      <c r="AW265" t="s"/>
      <c r="AX265" t="s"/>
      <c r="AY265" t="n">
        <v>2311826</v>
      </c>
      <c r="AZ265" t="s">
        <v>470</v>
      </c>
      <c r="BA265" t="s"/>
      <c r="BB265" t="n">
        <v>21381</v>
      </c>
      <c r="BC265" t="n">
        <v>12.668456</v>
      </c>
      <c r="BD265" t="n">
        <v>43.997959</v>
      </c>
      <c r="BE265" t="s"/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93</v>
      </c>
    </row>
    <row r="266" spans="1:70">
      <c r="A266" t="s">
        <v>70</v>
      </c>
      <c r="B266" t="s">
        <v>71</v>
      </c>
      <c r="C266" t="s">
        <v>72</v>
      </c>
      <c r="D266" t="n">
        <v>2</v>
      </c>
      <c r="E266" t="s">
        <v>468</v>
      </c>
      <c r="F266" t="n">
        <v>-1</v>
      </c>
      <c r="G266" t="s">
        <v>74</v>
      </c>
      <c r="H266" t="s">
        <v>75</v>
      </c>
      <c r="I266" t="s"/>
      <c r="J266" t="s">
        <v>76</v>
      </c>
      <c r="K266" t="n">
        <v>204</v>
      </c>
      <c r="L266" t="s">
        <v>77</v>
      </c>
      <c r="M266" t="s"/>
      <c r="N266" t="s">
        <v>476</v>
      </c>
      <c r="O266" t="s">
        <v>79</v>
      </c>
      <c r="P266" t="s">
        <v>468</v>
      </c>
      <c r="Q266" t="s"/>
      <c r="R266" t="s">
        <v>80</v>
      </c>
      <c r="S266" t="s">
        <v>400</v>
      </c>
      <c r="T266" t="s">
        <v>82</v>
      </c>
      <c r="U266" t="s"/>
      <c r="V266" t="s">
        <v>83</v>
      </c>
      <c r="W266" t="s">
        <v>161</v>
      </c>
      <c r="X266" t="s"/>
      <c r="Y266" t="s">
        <v>85</v>
      </c>
      <c r="Z266">
        <f>HYPERLINK("https://hotelmonitor-cachepage.eclerx.com/savepage/tk_15427243688537219_sr_2029.html","info")</f>
        <v/>
      </c>
      <c r="AA266" t="n">
        <v>-2311826</v>
      </c>
      <c r="AB266" t="s"/>
      <c r="AC266" t="s"/>
      <c r="AD266" t="s">
        <v>86</v>
      </c>
      <c r="AE266" t="s"/>
      <c r="AF266" t="s"/>
      <c r="AG266" t="s"/>
      <c r="AH266" t="s"/>
      <c r="AI266" t="s"/>
      <c r="AJ266" t="s"/>
      <c r="AK266" t="s">
        <v>87</v>
      </c>
      <c r="AL266" t="s">
        <v>88</v>
      </c>
      <c r="AM266" t="s"/>
      <c r="AN266" t="s">
        <v>87</v>
      </c>
      <c r="AO266" t="s"/>
      <c r="AP266" t="n">
        <v>25</v>
      </c>
      <c r="AQ266" t="s">
        <v>89</v>
      </c>
      <c r="AR266" t="s">
        <v>96</v>
      </c>
      <c r="AS266" t="s"/>
      <c r="AT266" t="s">
        <v>91</v>
      </c>
      <c r="AU266" t="s"/>
      <c r="AV266" t="s"/>
      <c r="AW266" t="s"/>
      <c r="AX266" t="s"/>
      <c r="AY266" t="n">
        <v>2311826</v>
      </c>
      <c r="AZ266" t="s">
        <v>470</v>
      </c>
      <c r="BA266" t="s"/>
      <c r="BB266" t="n">
        <v>21381</v>
      </c>
      <c r="BC266" t="n">
        <v>12.668456</v>
      </c>
      <c r="BD266" t="n">
        <v>43.997959</v>
      </c>
      <c r="BE266" t="s"/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93</v>
      </c>
    </row>
    <row r="267" spans="1:70">
      <c r="A267" t="s">
        <v>70</v>
      </c>
      <c r="B267" t="s">
        <v>71</v>
      </c>
      <c r="C267" t="s">
        <v>72</v>
      </c>
      <c r="D267" t="n">
        <v>2</v>
      </c>
      <c r="E267" t="s">
        <v>479</v>
      </c>
      <c r="F267" t="n">
        <v>-1</v>
      </c>
      <c r="G267" t="s">
        <v>74</v>
      </c>
      <c r="H267" t="s">
        <v>75</v>
      </c>
      <c r="I267" t="s"/>
      <c r="J267" t="s">
        <v>76</v>
      </c>
      <c r="K267" t="n">
        <v>277</v>
      </c>
      <c r="L267" t="s">
        <v>77</v>
      </c>
      <c r="M267" t="s"/>
      <c r="N267" t="s">
        <v>480</v>
      </c>
      <c r="O267" t="s">
        <v>79</v>
      </c>
      <c r="P267" t="s">
        <v>479</v>
      </c>
      <c r="Q267" t="s"/>
      <c r="R267" t="s">
        <v>80</v>
      </c>
      <c r="S267" t="s">
        <v>481</v>
      </c>
      <c r="T267" t="s">
        <v>82</v>
      </c>
      <c r="U267" t="s"/>
      <c r="V267" t="s">
        <v>83</v>
      </c>
      <c r="W267" t="s">
        <v>84</v>
      </c>
      <c r="X267" t="s"/>
      <c r="Y267" t="s">
        <v>85</v>
      </c>
      <c r="Z267">
        <f>HYPERLINK("https://hotelmonitor-cachepage.eclerx.com/savepage/tk_15427244010231197_sr_2029.html","info")</f>
        <v/>
      </c>
      <c r="AA267" t="n">
        <v>-2443744</v>
      </c>
      <c r="AB267" t="s"/>
      <c r="AC267" t="s"/>
      <c r="AD267" t="s">
        <v>86</v>
      </c>
      <c r="AE267" t="s"/>
      <c r="AF267" t="s"/>
      <c r="AG267" t="s"/>
      <c r="AH267" t="s"/>
      <c r="AI267" t="s"/>
      <c r="AJ267" t="s"/>
      <c r="AK267" t="s">
        <v>87</v>
      </c>
      <c r="AL267" t="s">
        <v>88</v>
      </c>
      <c r="AM267" t="s"/>
      <c r="AN267" t="s">
        <v>87</v>
      </c>
      <c r="AO267" t="s"/>
      <c r="AP267" t="n">
        <v>38</v>
      </c>
      <c r="AQ267" t="s">
        <v>89</v>
      </c>
      <c r="AR267" t="s">
        <v>96</v>
      </c>
      <c r="AS267" t="s"/>
      <c r="AT267" t="s">
        <v>91</v>
      </c>
      <c r="AU267" t="s"/>
      <c r="AV267" t="s"/>
      <c r="AW267" t="s"/>
      <c r="AX267" t="s"/>
      <c r="AY267" t="n">
        <v>2443744</v>
      </c>
      <c r="AZ267" t="s">
        <v>482</v>
      </c>
      <c r="BA267" t="s"/>
      <c r="BB267" t="n">
        <v>9327</v>
      </c>
      <c r="BC267" t="n">
        <v>12.668226</v>
      </c>
      <c r="BD267" t="n">
        <v>43.998291</v>
      </c>
      <c r="BE267" t="s"/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93</v>
      </c>
    </row>
    <row r="268" spans="1:70">
      <c r="A268" t="s">
        <v>70</v>
      </c>
      <c r="B268" t="s">
        <v>71</v>
      </c>
      <c r="C268" t="s">
        <v>72</v>
      </c>
      <c r="D268" t="n">
        <v>2</v>
      </c>
      <c r="E268" t="s">
        <v>483</v>
      </c>
      <c r="F268" t="n">
        <v>-1</v>
      </c>
      <c r="G268" t="s">
        <v>74</v>
      </c>
      <c r="H268" t="s">
        <v>75</v>
      </c>
      <c r="I268" t="s"/>
      <c r="J268" t="s">
        <v>76</v>
      </c>
      <c r="K268" t="n">
        <v>91</v>
      </c>
      <c r="L268" t="s">
        <v>77</v>
      </c>
      <c r="M268" t="s"/>
      <c r="N268" t="s">
        <v>292</v>
      </c>
      <c r="O268" t="s">
        <v>79</v>
      </c>
      <c r="P268" t="s">
        <v>483</v>
      </c>
      <c r="Q268" t="s"/>
      <c r="R268" t="s">
        <v>80</v>
      </c>
      <c r="S268" t="s">
        <v>185</v>
      </c>
      <c r="T268" t="s">
        <v>82</v>
      </c>
      <c r="U268" t="s"/>
      <c r="V268" t="s">
        <v>83</v>
      </c>
      <c r="W268" t="s">
        <v>140</v>
      </c>
      <c r="X268" t="s"/>
      <c r="Y268" t="s">
        <v>85</v>
      </c>
      <c r="Z268">
        <f>HYPERLINK("https://hotelmonitor-cachepage.eclerx.com/savepage/tk_15427244822483158_sr_2029.html","info")</f>
        <v/>
      </c>
      <c r="AA268" t="n">
        <v>-6796341</v>
      </c>
      <c r="AB268" t="s"/>
      <c r="AC268" t="s"/>
      <c r="AD268" t="s">
        <v>86</v>
      </c>
      <c r="AE268" t="s"/>
      <c r="AF268" t="s"/>
      <c r="AG268" t="s"/>
      <c r="AH268" t="s"/>
      <c r="AI268" t="s"/>
      <c r="AJ268" t="s"/>
      <c r="AK268" t="s">
        <v>87</v>
      </c>
      <c r="AL268" t="s">
        <v>88</v>
      </c>
      <c r="AM268" t="s"/>
      <c r="AN268" t="s">
        <v>87</v>
      </c>
      <c r="AO268" t="s"/>
      <c r="AP268" t="n">
        <v>70</v>
      </c>
      <c r="AQ268" t="s">
        <v>89</v>
      </c>
      <c r="AR268" t="s">
        <v>96</v>
      </c>
      <c r="AS268" t="s"/>
      <c r="AT268" t="s">
        <v>91</v>
      </c>
      <c r="AU268" t="s"/>
      <c r="AV268" t="s"/>
      <c r="AW268" t="s"/>
      <c r="AX268" t="s"/>
      <c r="AY268" t="n">
        <v>6796341</v>
      </c>
      <c r="AZ268" t="s">
        <v>428</v>
      </c>
      <c r="BA268" t="s"/>
      <c r="BB268" t="n">
        <v>68088</v>
      </c>
      <c r="BC268" t="s"/>
      <c r="BD268" t="s"/>
      <c r="BE268" t="s"/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93</v>
      </c>
    </row>
    <row r="269" spans="1:70">
      <c r="A269" t="s">
        <v>70</v>
      </c>
      <c r="B269" t="s">
        <v>71</v>
      </c>
      <c r="C269" t="s">
        <v>72</v>
      </c>
      <c r="D269" t="n">
        <v>2</v>
      </c>
      <c r="E269" t="s">
        <v>483</v>
      </c>
      <c r="F269" t="n">
        <v>-1</v>
      </c>
      <c r="G269" t="s">
        <v>74</v>
      </c>
      <c r="H269" t="s">
        <v>75</v>
      </c>
      <c r="I269" t="s"/>
      <c r="J269" t="s">
        <v>76</v>
      </c>
      <c r="K269" t="n">
        <v>107</v>
      </c>
      <c r="L269" t="s">
        <v>77</v>
      </c>
      <c r="M269" t="s"/>
      <c r="N269" t="s">
        <v>292</v>
      </c>
      <c r="O269" t="s">
        <v>79</v>
      </c>
      <c r="P269" t="s">
        <v>483</v>
      </c>
      <c r="Q269" t="s"/>
      <c r="R269" t="s">
        <v>80</v>
      </c>
      <c r="S269" t="s">
        <v>187</v>
      </c>
      <c r="T269" t="s">
        <v>82</v>
      </c>
      <c r="U269" t="s"/>
      <c r="V269" t="s">
        <v>83</v>
      </c>
      <c r="W269" t="s">
        <v>84</v>
      </c>
      <c r="X269" t="s"/>
      <c r="Y269" t="s">
        <v>85</v>
      </c>
      <c r="Z269">
        <f>HYPERLINK("https://hotelmonitor-cachepage.eclerx.com/savepage/tk_15427244822483158_sr_2029.html","info")</f>
        <v/>
      </c>
      <c r="AA269" t="n">
        <v>-6796341</v>
      </c>
      <c r="AB269" t="s"/>
      <c r="AC269" t="s"/>
      <c r="AD269" t="s">
        <v>86</v>
      </c>
      <c r="AE269" t="s"/>
      <c r="AF269" t="s"/>
      <c r="AG269" t="s"/>
      <c r="AH269" t="s"/>
      <c r="AI269" t="s"/>
      <c r="AJ269" t="s"/>
      <c r="AK269" t="s">
        <v>87</v>
      </c>
      <c r="AL269" t="s">
        <v>88</v>
      </c>
      <c r="AM269" t="s"/>
      <c r="AN269" t="s">
        <v>87</v>
      </c>
      <c r="AO269" t="s"/>
      <c r="AP269" t="n">
        <v>70</v>
      </c>
      <c r="AQ269" t="s">
        <v>89</v>
      </c>
      <c r="AR269" t="s">
        <v>96</v>
      </c>
      <c r="AS269" t="s"/>
      <c r="AT269" t="s">
        <v>91</v>
      </c>
      <c r="AU269" t="s"/>
      <c r="AV269" t="s"/>
      <c r="AW269" t="s"/>
      <c r="AX269" t="s"/>
      <c r="AY269" t="n">
        <v>6796341</v>
      </c>
      <c r="AZ269" t="s">
        <v>428</v>
      </c>
      <c r="BA269" t="s"/>
      <c r="BB269" t="n">
        <v>68088</v>
      </c>
      <c r="BC269" t="s"/>
      <c r="BD269" t="s"/>
      <c r="BE269" t="s"/>
      <c r="BF269" t="s"/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93</v>
      </c>
    </row>
    <row r="270" spans="1:70">
      <c r="A270" t="s">
        <v>70</v>
      </c>
      <c r="B270" t="s">
        <v>71</v>
      </c>
      <c r="C270" t="s">
        <v>72</v>
      </c>
      <c r="D270" t="n">
        <v>2</v>
      </c>
      <c r="E270" t="s">
        <v>484</v>
      </c>
      <c r="F270" t="n">
        <v>-1</v>
      </c>
      <c r="G270" t="s">
        <v>74</v>
      </c>
      <c r="H270" t="s">
        <v>75</v>
      </c>
      <c r="I270" t="s"/>
      <c r="J270" t="s">
        <v>76</v>
      </c>
      <c r="K270" t="n">
        <v>148</v>
      </c>
      <c r="L270" t="s">
        <v>77</v>
      </c>
      <c r="M270" t="s"/>
      <c r="N270" t="s">
        <v>485</v>
      </c>
      <c r="O270" t="s">
        <v>79</v>
      </c>
      <c r="P270" t="s">
        <v>484</v>
      </c>
      <c r="Q270" t="s"/>
      <c r="R270" t="s">
        <v>80</v>
      </c>
      <c r="S270" t="s">
        <v>486</v>
      </c>
      <c r="T270" t="s">
        <v>82</v>
      </c>
      <c r="U270" t="s"/>
      <c r="V270" t="s">
        <v>83</v>
      </c>
      <c r="W270" t="s">
        <v>84</v>
      </c>
      <c r="X270" t="s"/>
      <c r="Y270" t="s">
        <v>85</v>
      </c>
      <c r="Z270">
        <f>HYPERLINK("https://hotelmonitor-cachepage.eclerx.com/savepage/tk_15427244566354458_sr_2029.html","info")</f>
        <v/>
      </c>
      <c r="AA270" t="n">
        <v>-3002032</v>
      </c>
      <c r="AB270" t="s"/>
      <c r="AC270" t="s"/>
      <c r="AD270" t="s">
        <v>86</v>
      </c>
      <c r="AE270" t="s"/>
      <c r="AF270" t="s"/>
      <c r="AG270" t="s"/>
      <c r="AH270" t="s"/>
      <c r="AI270" t="s"/>
      <c r="AJ270" t="s"/>
      <c r="AK270" t="s">
        <v>87</v>
      </c>
      <c r="AL270" t="s">
        <v>88</v>
      </c>
      <c r="AM270" t="s"/>
      <c r="AN270" t="s">
        <v>87</v>
      </c>
      <c r="AO270" t="s"/>
      <c r="AP270" t="n">
        <v>60</v>
      </c>
      <c r="AQ270" t="s">
        <v>89</v>
      </c>
      <c r="AR270" t="s">
        <v>96</v>
      </c>
      <c r="AS270" t="s"/>
      <c r="AT270" t="s">
        <v>91</v>
      </c>
      <c r="AU270" t="s"/>
      <c r="AV270" t="s"/>
      <c r="AW270" t="s"/>
      <c r="AX270" t="s"/>
      <c r="AY270" t="n">
        <v>3002032</v>
      </c>
      <c r="AZ270" t="s">
        <v>487</v>
      </c>
      <c r="BA270" t="s"/>
      <c r="BB270" t="n">
        <v>50683</v>
      </c>
      <c r="BC270" t="n">
        <v>12.576759991402</v>
      </c>
      <c r="BD270" t="n">
        <v>44.072636039958</v>
      </c>
      <c r="BE270" t="s"/>
      <c r="BF270" t="s"/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93</v>
      </c>
    </row>
    <row r="271" spans="1:70">
      <c r="A271" t="s">
        <v>70</v>
      </c>
      <c r="B271" t="s">
        <v>71</v>
      </c>
      <c r="C271" t="s">
        <v>72</v>
      </c>
      <c r="D271" t="n">
        <v>2</v>
      </c>
      <c r="E271" t="s">
        <v>484</v>
      </c>
      <c r="F271" t="n">
        <v>-1</v>
      </c>
      <c r="G271" t="s">
        <v>74</v>
      </c>
      <c r="H271" t="s">
        <v>75</v>
      </c>
      <c r="I271" t="s"/>
      <c r="J271" t="s">
        <v>76</v>
      </c>
      <c r="K271" t="n">
        <v>148</v>
      </c>
      <c r="L271" t="s">
        <v>77</v>
      </c>
      <c r="M271" t="s"/>
      <c r="N271" t="s">
        <v>485</v>
      </c>
      <c r="O271" t="s">
        <v>79</v>
      </c>
      <c r="P271" t="s">
        <v>484</v>
      </c>
      <c r="Q271" t="s"/>
      <c r="R271" t="s">
        <v>80</v>
      </c>
      <c r="S271" t="s">
        <v>486</v>
      </c>
      <c r="T271" t="s">
        <v>82</v>
      </c>
      <c r="U271" t="s"/>
      <c r="V271" t="s">
        <v>83</v>
      </c>
      <c r="W271" t="s">
        <v>84</v>
      </c>
      <c r="X271" t="s"/>
      <c r="Y271" t="s">
        <v>85</v>
      </c>
      <c r="Z271">
        <f>HYPERLINK("https://hotelmonitor-cachepage.eclerx.com/savepage/tk_15427244566354458_sr_2029.html","info")</f>
        <v/>
      </c>
      <c r="AA271" t="n">
        <v>-3002032</v>
      </c>
      <c r="AB271" t="s"/>
      <c r="AC271" t="s"/>
      <c r="AD271" t="s">
        <v>86</v>
      </c>
      <c r="AE271" t="s"/>
      <c r="AF271" t="s"/>
      <c r="AG271" t="s"/>
      <c r="AH271" t="s"/>
      <c r="AI271" t="s"/>
      <c r="AJ271" t="s"/>
      <c r="AK271" t="s">
        <v>87</v>
      </c>
      <c r="AL271" t="s">
        <v>88</v>
      </c>
      <c r="AM271" t="s"/>
      <c r="AN271" t="s">
        <v>87</v>
      </c>
      <c r="AO271" t="s"/>
      <c r="AP271" t="n">
        <v>60</v>
      </c>
      <c r="AQ271" t="s">
        <v>89</v>
      </c>
      <c r="AR271" t="s">
        <v>349</v>
      </c>
      <c r="AS271" t="s"/>
      <c r="AT271" t="s">
        <v>91</v>
      </c>
      <c r="AU271" t="s"/>
      <c r="AV271" t="s"/>
      <c r="AW271" t="s"/>
      <c r="AX271" t="s"/>
      <c r="AY271" t="n">
        <v>3002032</v>
      </c>
      <c r="AZ271" t="s">
        <v>487</v>
      </c>
      <c r="BA271" t="s"/>
      <c r="BB271" t="n">
        <v>50683</v>
      </c>
      <c r="BC271" t="n">
        <v>12.576759991402</v>
      </c>
      <c r="BD271" t="n">
        <v>44.072636039958</v>
      </c>
      <c r="BE271" t="s"/>
      <c r="BF271" t="s"/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93</v>
      </c>
    </row>
    <row r="272" spans="1:70">
      <c r="A272" t="s">
        <v>70</v>
      </c>
      <c r="B272" t="s">
        <v>71</v>
      </c>
      <c r="C272" t="s">
        <v>72</v>
      </c>
      <c r="D272" t="n">
        <v>2</v>
      </c>
      <c r="E272" t="s">
        <v>484</v>
      </c>
      <c r="F272" t="n">
        <v>-1</v>
      </c>
      <c r="G272" t="s">
        <v>74</v>
      </c>
      <c r="H272" t="s">
        <v>75</v>
      </c>
      <c r="I272" t="s"/>
      <c r="J272" t="s">
        <v>76</v>
      </c>
      <c r="K272" t="n">
        <v>160</v>
      </c>
      <c r="L272" t="s">
        <v>77</v>
      </c>
      <c r="M272" t="s"/>
      <c r="N272" t="s">
        <v>488</v>
      </c>
      <c r="O272" t="s">
        <v>79</v>
      </c>
      <c r="P272" t="s">
        <v>484</v>
      </c>
      <c r="Q272" t="s"/>
      <c r="R272" t="s">
        <v>80</v>
      </c>
      <c r="S272" t="s">
        <v>157</v>
      </c>
      <c r="T272" t="s">
        <v>82</v>
      </c>
      <c r="U272" t="s"/>
      <c r="V272" t="s">
        <v>83</v>
      </c>
      <c r="W272" t="s">
        <v>84</v>
      </c>
      <c r="X272" t="s"/>
      <c r="Y272" t="s">
        <v>85</v>
      </c>
      <c r="Z272">
        <f>HYPERLINK("https://hotelmonitor-cachepage.eclerx.com/savepage/tk_15427244566354458_sr_2029.html","info")</f>
        <v/>
      </c>
      <c r="AA272" t="n">
        <v>-3002032</v>
      </c>
      <c r="AB272" t="s"/>
      <c r="AC272" t="s"/>
      <c r="AD272" t="s">
        <v>86</v>
      </c>
      <c r="AE272" t="s"/>
      <c r="AF272" t="s"/>
      <c r="AG272" t="s"/>
      <c r="AH272" t="s"/>
      <c r="AI272" t="s"/>
      <c r="AJ272" t="s"/>
      <c r="AK272" t="s">
        <v>87</v>
      </c>
      <c r="AL272" t="s">
        <v>88</v>
      </c>
      <c r="AM272" t="s"/>
      <c r="AN272" t="s">
        <v>87</v>
      </c>
      <c r="AO272" t="s"/>
      <c r="AP272" t="n">
        <v>60</v>
      </c>
      <c r="AQ272" t="s">
        <v>89</v>
      </c>
      <c r="AR272" t="s">
        <v>96</v>
      </c>
      <c r="AS272" t="s"/>
      <c r="AT272" t="s">
        <v>91</v>
      </c>
      <c r="AU272" t="s"/>
      <c r="AV272" t="s"/>
      <c r="AW272" t="s"/>
      <c r="AX272" t="s"/>
      <c r="AY272" t="n">
        <v>3002032</v>
      </c>
      <c r="AZ272" t="s">
        <v>487</v>
      </c>
      <c r="BA272" t="s"/>
      <c r="BB272" t="n">
        <v>50683</v>
      </c>
      <c r="BC272" t="n">
        <v>12.576759991402</v>
      </c>
      <c r="BD272" t="n">
        <v>44.072636039958</v>
      </c>
      <c r="BE272" t="s"/>
      <c r="BF272" t="s"/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93</v>
      </c>
    </row>
    <row r="273" spans="1:70">
      <c r="A273" t="s">
        <v>70</v>
      </c>
      <c r="B273" t="s">
        <v>71</v>
      </c>
      <c r="C273" t="s">
        <v>72</v>
      </c>
      <c r="D273" t="n">
        <v>2</v>
      </c>
      <c r="E273" t="s">
        <v>484</v>
      </c>
      <c r="F273" t="n">
        <v>-1</v>
      </c>
      <c r="G273" t="s">
        <v>74</v>
      </c>
      <c r="H273" t="s">
        <v>75</v>
      </c>
      <c r="I273" t="s"/>
      <c r="J273" t="s">
        <v>76</v>
      </c>
      <c r="K273" t="n">
        <v>160</v>
      </c>
      <c r="L273" t="s">
        <v>77</v>
      </c>
      <c r="M273" t="s"/>
      <c r="N273" t="s">
        <v>488</v>
      </c>
      <c r="O273" t="s">
        <v>79</v>
      </c>
      <c r="P273" t="s">
        <v>484</v>
      </c>
      <c r="Q273" t="s"/>
      <c r="R273" t="s">
        <v>80</v>
      </c>
      <c r="S273" t="s">
        <v>157</v>
      </c>
      <c r="T273" t="s">
        <v>82</v>
      </c>
      <c r="U273" t="s"/>
      <c r="V273" t="s">
        <v>83</v>
      </c>
      <c r="W273" t="s">
        <v>84</v>
      </c>
      <c r="X273" t="s"/>
      <c r="Y273" t="s">
        <v>85</v>
      </c>
      <c r="Z273">
        <f>HYPERLINK("https://hotelmonitor-cachepage.eclerx.com/savepage/tk_15427244566354458_sr_2029.html","info")</f>
        <v/>
      </c>
      <c r="AA273" t="n">
        <v>-3002032</v>
      </c>
      <c r="AB273" t="s"/>
      <c r="AC273" t="s"/>
      <c r="AD273" t="s">
        <v>86</v>
      </c>
      <c r="AE273" t="s"/>
      <c r="AF273" t="s"/>
      <c r="AG273" t="s"/>
      <c r="AH273" t="s"/>
      <c r="AI273" t="s"/>
      <c r="AJ273" t="s"/>
      <c r="AK273" t="s">
        <v>87</v>
      </c>
      <c r="AL273" t="s">
        <v>88</v>
      </c>
      <c r="AM273" t="s"/>
      <c r="AN273" t="s">
        <v>87</v>
      </c>
      <c r="AO273" t="s"/>
      <c r="AP273" t="n">
        <v>60</v>
      </c>
      <c r="AQ273" t="s">
        <v>89</v>
      </c>
      <c r="AR273" t="s">
        <v>349</v>
      </c>
      <c r="AS273" t="s"/>
      <c r="AT273" t="s">
        <v>91</v>
      </c>
      <c r="AU273" t="s"/>
      <c r="AV273" t="s"/>
      <c r="AW273" t="s"/>
      <c r="AX273" t="s"/>
      <c r="AY273" t="n">
        <v>3002032</v>
      </c>
      <c r="AZ273" t="s">
        <v>487</v>
      </c>
      <c r="BA273" t="s"/>
      <c r="BB273" t="n">
        <v>50683</v>
      </c>
      <c r="BC273" t="n">
        <v>12.576759991402</v>
      </c>
      <c r="BD273" t="n">
        <v>44.072636039958</v>
      </c>
      <c r="BE273" t="s"/>
      <c r="BF273" t="s"/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93</v>
      </c>
    </row>
    <row r="274" spans="1:70">
      <c r="A274" t="s">
        <v>70</v>
      </c>
      <c r="B274" t="s">
        <v>71</v>
      </c>
      <c r="C274" t="s">
        <v>72</v>
      </c>
      <c r="D274" t="n">
        <v>2</v>
      </c>
      <c r="E274" t="s">
        <v>484</v>
      </c>
      <c r="F274" t="n">
        <v>-1</v>
      </c>
      <c r="G274" t="s">
        <v>74</v>
      </c>
      <c r="H274" t="s">
        <v>75</v>
      </c>
      <c r="I274" t="s"/>
      <c r="J274" t="s">
        <v>76</v>
      </c>
      <c r="K274" t="n">
        <v>194</v>
      </c>
      <c r="L274" t="s">
        <v>77</v>
      </c>
      <c r="M274" t="s"/>
      <c r="N274" t="s">
        <v>489</v>
      </c>
      <c r="O274" t="s">
        <v>79</v>
      </c>
      <c r="P274" t="s">
        <v>484</v>
      </c>
      <c r="Q274" t="s"/>
      <c r="R274" t="s">
        <v>80</v>
      </c>
      <c r="S274" t="s">
        <v>412</v>
      </c>
      <c r="T274" t="s">
        <v>82</v>
      </c>
      <c r="U274" t="s"/>
      <c r="V274" t="s">
        <v>83</v>
      </c>
      <c r="W274" t="s">
        <v>84</v>
      </c>
      <c r="X274" t="s"/>
      <c r="Y274" t="s">
        <v>85</v>
      </c>
      <c r="Z274">
        <f>HYPERLINK("https://hotelmonitor-cachepage.eclerx.com/savepage/tk_15427244566354458_sr_2029.html","info")</f>
        <v/>
      </c>
      <c r="AA274" t="n">
        <v>-3002032</v>
      </c>
      <c r="AB274" t="s"/>
      <c r="AC274" t="s"/>
      <c r="AD274" t="s">
        <v>86</v>
      </c>
      <c r="AE274" t="s"/>
      <c r="AF274" t="s"/>
      <c r="AG274" t="s"/>
      <c r="AH274" t="s"/>
      <c r="AI274" t="s"/>
      <c r="AJ274" t="s"/>
      <c r="AK274" t="s">
        <v>87</v>
      </c>
      <c r="AL274" t="s">
        <v>88</v>
      </c>
      <c r="AM274" t="s"/>
      <c r="AN274" t="s">
        <v>87</v>
      </c>
      <c r="AO274" t="s"/>
      <c r="AP274" t="n">
        <v>60</v>
      </c>
      <c r="AQ274" t="s">
        <v>89</v>
      </c>
      <c r="AR274" t="s">
        <v>96</v>
      </c>
      <c r="AS274" t="s"/>
      <c r="AT274" t="s">
        <v>91</v>
      </c>
      <c r="AU274" t="s"/>
      <c r="AV274" t="s"/>
      <c r="AW274" t="s"/>
      <c r="AX274" t="s"/>
      <c r="AY274" t="n">
        <v>3002032</v>
      </c>
      <c r="AZ274" t="s">
        <v>487</v>
      </c>
      <c r="BA274" t="s"/>
      <c r="BB274" t="n">
        <v>50683</v>
      </c>
      <c r="BC274" t="n">
        <v>12.576759991402</v>
      </c>
      <c r="BD274" t="n">
        <v>44.072636039958</v>
      </c>
      <c r="BE274" t="s"/>
      <c r="BF274" t="s"/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93</v>
      </c>
    </row>
    <row r="275" spans="1:70">
      <c r="A275" t="s">
        <v>70</v>
      </c>
      <c r="B275" t="s">
        <v>71</v>
      </c>
      <c r="C275" t="s">
        <v>72</v>
      </c>
      <c r="D275" t="n">
        <v>2</v>
      </c>
      <c r="E275" t="s">
        <v>484</v>
      </c>
      <c r="F275" t="n">
        <v>-1</v>
      </c>
      <c r="G275" t="s">
        <v>74</v>
      </c>
      <c r="H275" t="s">
        <v>75</v>
      </c>
      <c r="I275" t="s"/>
      <c r="J275" t="s">
        <v>76</v>
      </c>
      <c r="K275" t="n">
        <v>194</v>
      </c>
      <c r="L275" t="s">
        <v>77</v>
      </c>
      <c r="M275" t="s"/>
      <c r="N275" t="s">
        <v>489</v>
      </c>
      <c r="O275" t="s">
        <v>79</v>
      </c>
      <c r="P275" t="s">
        <v>484</v>
      </c>
      <c r="Q275" t="s"/>
      <c r="R275" t="s">
        <v>80</v>
      </c>
      <c r="S275" t="s">
        <v>412</v>
      </c>
      <c r="T275" t="s">
        <v>82</v>
      </c>
      <c r="U275" t="s"/>
      <c r="V275" t="s">
        <v>83</v>
      </c>
      <c r="W275" t="s">
        <v>84</v>
      </c>
      <c r="X275" t="s"/>
      <c r="Y275" t="s">
        <v>85</v>
      </c>
      <c r="Z275">
        <f>HYPERLINK("https://hotelmonitor-cachepage.eclerx.com/savepage/tk_15427244566354458_sr_2029.html","info")</f>
        <v/>
      </c>
      <c r="AA275" t="n">
        <v>-3002032</v>
      </c>
      <c r="AB275" t="s"/>
      <c r="AC275" t="s"/>
      <c r="AD275" t="s">
        <v>86</v>
      </c>
      <c r="AE275" t="s"/>
      <c r="AF275" t="s"/>
      <c r="AG275" t="s"/>
      <c r="AH275" t="s"/>
      <c r="AI275" t="s"/>
      <c r="AJ275" t="s"/>
      <c r="AK275" t="s">
        <v>87</v>
      </c>
      <c r="AL275" t="s">
        <v>88</v>
      </c>
      <c r="AM275" t="s"/>
      <c r="AN275" t="s">
        <v>87</v>
      </c>
      <c r="AO275" t="s"/>
      <c r="AP275" t="n">
        <v>60</v>
      </c>
      <c r="AQ275" t="s">
        <v>89</v>
      </c>
      <c r="AR275" t="s">
        <v>349</v>
      </c>
      <c r="AS275" t="s"/>
      <c r="AT275" t="s">
        <v>91</v>
      </c>
      <c r="AU275" t="s"/>
      <c r="AV275" t="s"/>
      <c r="AW275" t="s"/>
      <c r="AX275" t="s"/>
      <c r="AY275" t="n">
        <v>3002032</v>
      </c>
      <c r="AZ275" t="s">
        <v>487</v>
      </c>
      <c r="BA275" t="s"/>
      <c r="BB275" t="n">
        <v>50683</v>
      </c>
      <c r="BC275" t="n">
        <v>12.576759991402</v>
      </c>
      <c r="BD275" t="n">
        <v>44.072636039958</v>
      </c>
      <c r="BE275" t="s"/>
      <c r="BF275" t="s"/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93</v>
      </c>
    </row>
    <row r="276" spans="1:70">
      <c r="A276" t="s">
        <v>70</v>
      </c>
      <c r="B276" t="s">
        <v>71</v>
      </c>
      <c r="C276" t="s">
        <v>72</v>
      </c>
      <c r="D276" t="n">
        <v>2</v>
      </c>
      <c r="E276" t="s">
        <v>484</v>
      </c>
      <c r="F276" t="n">
        <v>-1</v>
      </c>
      <c r="G276" t="s">
        <v>74</v>
      </c>
      <c r="H276" t="s">
        <v>75</v>
      </c>
      <c r="I276" t="s"/>
      <c r="J276" t="s">
        <v>76</v>
      </c>
      <c r="K276" t="n">
        <v>218</v>
      </c>
      <c r="L276" t="s">
        <v>77</v>
      </c>
      <c r="M276" t="s"/>
      <c r="N276" t="s">
        <v>189</v>
      </c>
      <c r="O276" t="s">
        <v>79</v>
      </c>
      <c r="P276" t="s">
        <v>484</v>
      </c>
      <c r="Q276" t="s"/>
      <c r="R276" t="s">
        <v>80</v>
      </c>
      <c r="S276" t="s">
        <v>490</v>
      </c>
      <c r="T276" t="s">
        <v>82</v>
      </c>
      <c r="U276" t="s"/>
      <c r="V276" t="s">
        <v>83</v>
      </c>
      <c r="W276" t="s">
        <v>84</v>
      </c>
      <c r="X276" t="s"/>
      <c r="Y276" t="s">
        <v>85</v>
      </c>
      <c r="Z276">
        <f>HYPERLINK("https://hotelmonitor-cachepage.eclerx.com/savepage/tk_15427244566354458_sr_2029.html","info")</f>
        <v/>
      </c>
      <c r="AA276" t="n">
        <v>-3002032</v>
      </c>
      <c r="AB276" t="s"/>
      <c r="AC276" t="s"/>
      <c r="AD276" t="s">
        <v>86</v>
      </c>
      <c r="AE276" t="s"/>
      <c r="AF276" t="s"/>
      <c r="AG276" t="s"/>
      <c r="AH276" t="s"/>
      <c r="AI276" t="s"/>
      <c r="AJ276" t="s"/>
      <c r="AK276" t="s">
        <v>87</v>
      </c>
      <c r="AL276" t="s">
        <v>88</v>
      </c>
      <c r="AM276" t="s"/>
      <c r="AN276" t="s">
        <v>87</v>
      </c>
      <c r="AO276" t="s"/>
      <c r="AP276" t="n">
        <v>60</v>
      </c>
      <c r="AQ276" t="s">
        <v>89</v>
      </c>
      <c r="AR276" t="s">
        <v>96</v>
      </c>
      <c r="AS276" t="s"/>
      <c r="AT276" t="s">
        <v>91</v>
      </c>
      <c r="AU276" t="s"/>
      <c r="AV276" t="s"/>
      <c r="AW276" t="s"/>
      <c r="AX276" t="s"/>
      <c r="AY276" t="n">
        <v>3002032</v>
      </c>
      <c r="AZ276" t="s">
        <v>487</v>
      </c>
      <c r="BA276" t="s"/>
      <c r="BB276" t="n">
        <v>50683</v>
      </c>
      <c r="BC276" t="n">
        <v>12.576759991402</v>
      </c>
      <c r="BD276" t="n">
        <v>44.072636039958</v>
      </c>
      <c r="BE276" t="s"/>
      <c r="BF276" t="s"/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93</v>
      </c>
    </row>
    <row r="277" spans="1:70">
      <c r="A277" t="s">
        <v>70</v>
      </c>
      <c r="B277" t="s">
        <v>71</v>
      </c>
      <c r="C277" t="s">
        <v>72</v>
      </c>
      <c r="D277" t="n">
        <v>2</v>
      </c>
      <c r="E277" t="s">
        <v>484</v>
      </c>
      <c r="F277" t="n">
        <v>-1</v>
      </c>
      <c r="G277" t="s">
        <v>74</v>
      </c>
      <c r="H277" t="s">
        <v>75</v>
      </c>
      <c r="I277" t="s"/>
      <c r="J277" t="s">
        <v>76</v>
      </c>
      <c r="K277" t="n">
        <v>239</v>
      </c>
      <c r="L277" t="s">
        <v>77</v>
      </c>
      <c r="M277" t="s"/>
      <c r="N277" t="s">
        <v>491</v>
      </c>
      <c r="O277" t="s">
        <v>79</v>
      </c>
      <c r="P277" t="s">
        <v>484</v>
      </c>
      <c r="Q277" t="s"/>
      <c r="R277" t="s">
        <v>80</v>
      </c>
      <c r="S277" t="s">
        <v>492</v>
      </c>
      <c r="T277" t="s">
        <v>82</v>
      </c>
      <c r="U277" t="s"/>
      <c r="V277" t="s">
        <v>83</v>
      </c>
      <c r="W277" t="s">
        <v>84</v>
      </c>
      <c r="X277" t="s"/>
      <c r="Y277" t="s">
        <v>85</v>
      </c>
      <c r="Z277">
        <f>HYPERLINK("https://hotelmonitor-cachepage.eclerx.com/savepage/tk_15427244566354458_sr_2029.html","info")</f>
        <v/>
      </c>
      <c r="AA277" t="n">
        <v>-3002032</v>
      </c>
      <c r="AB277" t="s"/>
      <c r="AC277" t="s"/>
      <c r="AD277" t="s">
        <v>86</v>
      </c>
      <c r="AE277" t="s"/>
      <c r="AF277" t="s"/>
      <c r="AG277" t="s"/>
      <c r="AH277" t="s"/>
      <c r="AI277" t="s"/>
      <c r="AJ277" t="s"/>
      <c r="AK277" t="s">
        <v>87</v>
      </c>
      <c r="AL277" t="s">
        <v>88</v>
      </c>
      <c r="AM277" t="s"/>
      <c r="AN277" t="s">
        <v>87</v>
      </c>
      <c r="AO277" t="s"/>
      <c r="AP277" t="n">
        <v>60</v>
      </c>
      <c r="AQ277" t="s">
        <v>89</v>
      </c>
      <c r="AR277" t="s">
        <v>96</v>
      </c>
      <c r="AS277" t="s"/>
      <c r="AT277" t="s">
        <v>91</v>
      </c>
      <c r="AU277" t="s"/>
      <c r="AV277" t="s"/>
      <c r="AW277" t="s"/>
      <c r="AX277" t="s"/>
      <c r="AY277" t="n">
        <v>3002032</v>
      </c>
      <c r="AZ277" t="s">
        <v>487</v>
      </c>
      <c r="BA277" t="s"/>
      <c r="BB277" t="n">
        <v>50683</v>
      </c>
      <c r="BC277" t="n">
        <v>12.576759991402</v>
      </c>
      <c r="BD277" t="n">
        <v>44.072636039958</v>
      </c>
      <c r="BE277" t="s"/>
      <c r="BF277" t="s"/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93</v>
      </c>
    </row>
    <row r="278" spans="1:70">
      <c r="A278" t="s">
        <v>70</v>
      </c>
      <c r="B278" t="s">
        <v>71</v>
      </c>
      <c r="C278" t="s">
        <v>72</v>
      </c>
      <c r="D278" t="n">
        <v>2</v>
      </c>
      <c r="E278" t="s">
        <v>484</v>
      </c>
      <c r="F278" t="n">
        <v>-1</v>
      </c>
      <c r="G278" t="s">
        <v>74</v>
      </c>
      <c r="H278" t="s">
        <v>75</v>
      </c>
      <c r="I278" t="s"/>
      <c r="J278" t="s">
        <v>76</v>
      </c>
      <c r="K278" t="n">
        <v>239</v>
      </c>
      <c r="L278" t="s">
        <v>77</v>
      </c>
      <c r="M278" t="s"/>
      <c r="N278" t="s">
        <v>491</v>
      </c>
      <c r="O278" t="s">
        <v>79</v>
      </c>
      <c r="P278" t="s">
        <v>484</v>
      </c>
      <c r="Q278" t="s"/>
      <c r="R278" t="s">
        <v>80</v>
      </c>
      <c r="S278" t="s">
        <v>492</v>
      </c>
      <c r="T278" t="s">
        <v>82</v>
      </c>
      <c r="U278" t="s"/>
      <c r="V278" t="s">
        <v>83</v>
      </c>
      <c r="W278" t="s">
        <v>84</v>
      </c>
      <c r="X278" t="s"/>
      <c r="Y278" t="s">
        <v>85</v>
      </c>
      <c r="Z278">
        <f>HYPERLINK("https://hotelmonitor-cachepage.eclerx.com/savepage/tk_15427244566354458_sr_2029.html","info")</f>
        <v/>
      </c>
      <c r="AA278" t="n">
        <v>-3002032</v>
      </c>
      <c r="AB278" t="s"/>
      <c r="AC278" t="s"/>
      <c r="AD278" t="s">
        <v>86</v>
      </c>
      <c r="AE278" t="s"/>
      <c r="AF278" t="s"/>
      <c r="AG278" t="s"/>
      <c r="AH278" t="s"/>
      <c r="AI278" t="s"/>
      <c r="AJ278" t="s"/>
      <c r="AK278" t="s">
        <v>87</v>
      </c>
      <c r="AL278" t="s">
        <v>88</v>
      </c>
      <c r="AM278" t="s"/>
      <c r="AN278" t="s">
        <v>87</v>
      </c>
      <c r="AO278" t="s"/>
      <c r="AP278" t="n">
        <v>60</v>
      </c>
      <c r="AQ278" t="s">
        <v>89</v>
      </c>
      <c r="AR278" t="s">
        <v>349</v>
      </c>
      <c r="AS278" t="s"/>
      <c r="AT278" t="s">
        <v>91</v>
      </c>
      <c r="AU278" t="s"/>
      <c r="AV278" t="s"/>
      <c r="AW278" t="s"/>
      <c r="AX278" t="s"/>
      <c r="AY278" t="n">
        <v>3002032</v>
      </c>
      <c r="AZ278" t="s">
        <v>487</v>
      </c>
      <c r="BA278" t="s"/>
      <c r="BB278" t="n">
        <v>50683</v>
      </c>
      <c r="BC278" t="n">
        <v>12.576759991402</v>
      </c>
      <c r="BD278" t="n">
        <v>44.072636039958</v>
      </c>
      <c r="BE278" t="s"/>
      <c r="BF278" t="s"/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93</v>
      </c>
    </row>
    <row r="279" spans="1:70">
      <c r="A279" t="s">
        <v>70</v>
      </c>
      <c r="B279" t="s">
        <v>71</v>
      </c>
      <c r="C279" t="s">
        <v>72</v>
      </c>
      <c r="D279" t="n">
        <v>2</v>
      </c>
      <c r="E279" t="s">
        <v>484</v>
      </c>
      <c r="F279" t="n">
        <v>-1</v>
      </c>
      <c r="G279" t="s">
        <v>74</v>
      </c>
      <c r="H279" t="s">
        <v>75</v>
      </c>
      <c r="I279" t="s"/>
      <c r="J279" t="s">
        <v>76</v>
      </c>
      <c r="K279" t="n">
        <v>268</v>
      </c>
      <c r="L279" t="s">
        <v>77</v>
      </c>
      <c r="M279" t="s"/>
      <c r="N279" t="s">
        <v>493</v>
      </c>
      <c r="O279" t="s">
        <v>79</v>
      </c>
      <c r="P279" t="s">
        <v>484</v>
      </c>
      <c r="Q279" t="s"/>
      <c r="R279" t="s">
        <v>80</v>
      </c>
      <c r="S279" t="s">
        <v>494</v>
      </c>
      <c r="T279" t="s">
        <v>82</v>
      </c>
      <c r="U279" t="s"/>
      <c r="V279" t="s">
        <v>83</v>
      </c>
      <c r="W279" t="s">
        <v>84</v>
      </c>
      <c r="X279" t="s"/>
      <c r="Y279" t="s">
        <v>85</v>
      </c>
      <c r="Z279">
        <f>HYPERLINK("https://hotelmonitor-cachepage.eclerx.com/savepage/tk_15427244566354458_sr_2029.html","info")</f>
        <v/>
      </c>
      <c r="AA279" t="n">
        <v>-3002032</v>
      </c>
      <c r="AB279" t="s"/>
      <c r="AC279" t="s"/>
      <c r="AD279" t="s">
        <v>86</v>
      </c>
      <c r="AE279" t="s"/>
      <c r="AF279" t="s"/>
      <c r="AG279" t="s"/>
      <c r="AH279" t="s"/>
      <c r="AI279" t="s"/>
      <c r="AJ279" t="s"/>
      <c r="AK279" t="s">
        <v>87</v>
      </c>
      <c r="AL279" t="s">
        <v>88</v>
      </c>
      <c r="AM279" t="s"/>
      <c r="AN279" t="s">
        <v>87</v>
      </c>
      <c r="AO279" t="s"/>
      <c r="AP279" t="n">
        <v>60</v>
      </c>
      <c r="AQ279" t="s">
        <v>89</v>
      </c>
      <c r="AR279" t="s">
        <v>96</v>
      </c>
      <c r="AS279" t="s"/>
      <c r="AT279" t="s">
        <v>91</v>
      </c>
      <c r="AU279" t="s"/>
      <c r="AV279" t="s"/>
      <c r="AW279" t="s"/>
      <c r="AX279" t="s"/>
      <c r="AY279" t="n">
        <v>3002032</v>
      </c>
      <c r="AZ279" t="s">
        <v>487</v>
      </c>
      <c r="BA279" t="s"/>
      <c r="BB279" t="n">
        <v>50683</v>
      </c>
      <c r="BC279" t="n">
        <v>12.576759991402</v>
      </c>
      <c r="BD279" t="n">
        <v>44.072636039958</v>
      </c>
      <c r="BE279" t="s"/>
      <c r="BF279" t="s"/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93</v>
      </c>
    </row>
    <row r="280" spans="1:70">
      <c r="A280" t="s">
        <v>70</v>
      </c>
      <c r="B280" t="s">
        <v>71</v>
      </c>
      <c r="C280" t="s">
        <v>72</v>
      </c>
      <c r="D280" t="n">
        <v>2</v>
      </c>
      <c r="E280" t="s">
        <v>484</v>
      </c>
      <c r="F280" t="n">
        <v>-1</v>
      </c>
      <c r="G280" t="s">
        <v>74</v>
      </c>
      <c r="H280" t="s">
        <v>75</v>
      </c>
      <c r="I280" t="s"/>
      <c r="J280" t="s">
        <v>76</v>
      </c>
      <c r="K280" t="n">
        <v>268</v>
      </c>
      <c r="L280" t="s">
        <v>77</v>
      </c>
      <c r="M280" t="s"/>
      <c r="N280" t="s">
        <v>493</v>
      </c>
      <c r="O280" t="s">
        <v>79</v>
      </c>
      <c r="P280" t="s">
        <v>484</v>
      </c>
      <c r="Q280" t="s"/>
      <c r="R280" t="s">
        <v>80</v>
      </c>
      <c r="S280" t="s">
        <v>494</v>
      </c>
      <c r="T280" t="s">
        <v>82</v>
      </c>
      <c r="U280" t="s"/>
      <c r="V280" t="s">
        <v>83</v>
      </c>
      <c r="W280" t="s">
        <v>84</v>
      </c>
      <c r="X280" t="s"/>
      <c r="Y280" t="s">
        <v>85</v>
      </c>
      <c r="Z280">
        <f>HYPERLINK("https://hotelmonitor-cachepage.eclerx.com/savepage/tk_15427244566354458_sr_2029.html","info")</f>
        <v/>
      </c>
      <c r="AA280" t="n">
        <v>-3002032</v>
      </c>
      <c r="AB280" t="s"/>
      <c r="AC280" t="s"/>
      <c r="AD280" t="s">
        <v>86</v>
      </c>
      <c r="AE280" t="s"/>
      <c r="AF280" t="s"/>
      <c r="AG280" t="s"/>
      <c r="AH280" t="s"/>
      <c r="AI280" t="s"/>
      <c r="AJ280" t="s"/>
      <c r="AK280" t="s">
        <v>87</v>
      </c>
      <c r="AL280" t="s">
        <v>88</v>
      </c>
      <c r="AM280" t="s"/>
      <c r="AN280" t="s">
        <v>87</v>
      </c>
      <c r="AO280" t="s"/>
      <c r="AP280" t="n">
        <v>60</v>
      </c>
      <c r="AQ280" t="s">
        <v>89</v>
      </c>
      <c r="AR280" t="s">
        <v>349</v>
      </c>
      <c r="AS280" t="s"/>
      <c r="AT280" t="s">
        <v>91</v>
      </c>
      <c r="AU280" t="s"/>
      <c r="AV280" t="s"/>
      <c r="AW280" t="s"/>
      <c r="AX280" t="s"/>
      <c r="AY280" t="n">
        <v>3002032</v>
      </c>
      <c r="AZ280" t="s">
        <v>487</v>
      </c>
      <c r="BA280" t="s"/>
      <c r="BB280" t="n">
        <v>50683</v>
      </c>
      <c r="BC280" t="n">
        <v>12.576759991402</v>
      </c>
      <c r="BD280" t="n">
        <v>44.072636039958</v>
      </c>
      <c r="BE280" t="s"/>
      <c r="BF280" t="s"/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93</v>
      </c>
    </row>
    <row r="281" spans="1:70">
      <c r="A281" t="s">
        <v>70</v>
      </c>
      <c r="B281" t="s">
        <v>71</v>
      </c>
      <c r="C281" t="s">
        <v>72</v>
      </c>
      <c r="D281" t="n">
        <v>2</v>
      </c>
      <c r="E281" t="s">
        <v>484</v>
      </c>
      <c r="F281" t="n">
        <v>-1</v>
      </c>
      <c r="G281" t="s">
        <v>74</v>
      </c>
      <c r="H281" t="s">
        <v>75</v>
      </c>
      <c r="I281" t="s"/>
      <c r="J281" t="s">
        <v>76</v>
      </c>
      <c r="K281" t="n">
        <v>331</v>
      </c>
      <c r="L281" t="s">
        <v>77</v>
      </c>
      <c r="M281" t="s"/>
      <c r="N281" t="s">
        <v>495</v>
      </c>
      <c r="O281" t="s">
        <v>79</v>
      </c>
      <c r="P281" t="s">
        <v>484</v>
      </c>
      <c r="Q281" t="s"/>
      <c r="R281" t="s">
        <v>80</v>
      </c>
      <c r="S281" t="s">
        <v>496</v>
      </c>
      <c r="T281" t="s">
        <v>82</v>
      </c>
      <c r="U281" t="s"/>
      <c r="V281" t="s">
        <v>83</v>
      </c>
      <c r="W281" t="s">
        <v>84</v>
      </c>
      <c r="X281" t="s"/>
      <c r="Y281" t="s">
        <v>85</v>
      </c>
      <c r="Z281">
        <f>HYPERLINK("https://hotelmonitor-cachepage.eclerx.com/savepage/tk_15427244566354458_sr_2029.html","info")</f>
        <v/>
      </c>
      <c r="AA281" t="n">
        <v>-3002032</v>
      </c>
      <c r="AB281" t="s"/>
      <c r="AC281" t="s"/>
      <c r="AD281" t="s">
        <v>86</v>
      </c>
      <c r="AE281" t="s"/>
      <c r="AF281" t="s"/>
      <c r="AG281" t="s"/>
      <c r="AH281" t="s"/>
      <c r="AI281" t="s"/>
      <c r="AJ281" t="s"/>
      <c r="AK281" t="s">
        <v>87</v>
      </c>
      <c r="AL281" t="s">
        <v>88</v>
      </c>
      <c r="AM281" t="s"/>
      <c r="AN281" t="s">
        <v>87</v>
      </c>
      <c r="AO281" t="s"/>
      <c r="AP281" t="n">
        <v>60</v>
      </c>
      <c r="AQ281" t="s">
        <v>89</v>
      </c>
      <c r="AR281" t="s">
        <v>96</v>
      </c>
      <c r="AS281" t="s"/>
      <c r="AT281" t="s">
        <v>91</v>
      </c>
      <c r="AU281" t="s"/>
      <c r="AV281" t="s"/>
      <c r="AW281" t="s"/>
      <c r="AX281" t="s"/>
      <c r="AY281" t="n">
        <v>3002032</v>
      </c>
      <c r="AZ281" t="s">
        <v>487</v>
      </c>
      <c r="BA281" t="s"/>
      <c r="BB281" t="n">
        <v>50683</v>
      </c>
      <c r="BC281" t="n">
        <v>12.576759991402</v>
      </c>
      <c r="BD281" t="n">
        <v>44.072636039958</v>
      </c>
      <c r="BE281" t="s"/>
      <c r="BF281" t="s"/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93</v>
      </c>
    </row>
    <row r="282" spans="1:70">
      <c r="A282" t="s">
        <v>70</v>
      </c>
      <c r="B282" t="s">
        <v>71</v>
      </c>
      <c r="C282" t="s">
        <v>72</v>
      </c>
      <c r="D282" t="n">
        <v>2</v>
      </c>
      <c r="E282" t="s">
        <v>484</v>
      </c>
      <c r="F282" t="n">
        <v>-1</v>
      </c>
      <c r="G282" t="s">
        <v>74</v>
      </c>
      <c r="H282" t="s">
        <v>75</v>
      </c>
      <c r="I282" t="s"/>
      <c r="J282" t="s">
        <v>76</v>
      </c>
      <c r="K282" t="n">
        <v>331</v>
      </c>
      <c r="L282" t="s">
        <v>77</v>
      </c>
      <c r="M282" t="s"/>
      <c r="N282" t="s">
        <v>495</v>
      </c>
      <c r="O282" t="s">
        <v>79</v>
      </c>
      <c r="P282" t="s">
        <v>484</v>
      </c>
      <c r="Q282" t="s"/>
      <c r="R282" t="s">
        <v>80</v>
      </c>
      <c r="S282" t="s">
        <v>496</v>
      </c>
      <c r="T282" t="s">
        <v>82</v>
      </c>
      <c r="U282" t="s"/>
      <c r="V282" t="s">
        <v>83</v>
      </c>
      <c r="W282" t="s">
        <v>84</v>
      </c>
      <c r="X282" t="s"/>
      <c r="Y282" t="s">
        <v>85</v>
      </c>
      <c r="Z282">
        <f>HYPERLINK("https://hotelmonitor-cachepage.eclerx.com/savepage/tk_15427244566354458_sr_2029.html","info")</f>
        <v/>
      </c>
      <c r="AA282" t="n">
        <v>-3002032</v>
      </c>
      <c r="AB282" t="s"/>
      <c r="AC282" t="s"/>
      <c r="AD282" t="s">
        <v>86</v>
      </c>
      <c r="AE282" t="s"/>
      <c r="AF282" t="s"/>
      <c r="AG282" t="s"/>
      <c r="AH282" t="s"/>
      <c r="AI282" t="s"/>
      <c r="AJ282" t="s"/>
      <c r="AK282" t="s">
        <v>87</v>
      </c>
      <c r="AL282" t="s">
        <v>88</v>
      </c>
      <c r="AM282" t="s"/>
      <c r="AN282" t="s">
        <v>87</v>
      </c>
      <c r="AO282" t="s"/>
      <c r="AP282" t="n">
        <v>60</v>
      </c>
      <c r="AQ282" t="s">
        <v>89</v>
      </c>
      <c r="AR282" t="s">
        <v>349</v>
      </c>
      <c r="AS282" t="s"/>
      <c r="AT282" t="s">
        <v>91</v>
      </c>
      <c r="AU282" t="s"/>
      <c r="AV282" t="s"/>
      <c r="AW282" t="s"/>
      <c r="AX282" t="s"/>
      <c r="AY282" t="n">
        <v>3002032</v>
      </c>
      <c r="AZ282" t="s">
        <v>487</v>
      </c>
      <c r="BA282" t="s"/>
      <c r="BB282" t="n">
        <v>50683</v>
      </c>
      <c r="BC282" t="n">
        <v>12.576759991402</v>
      </c>
      <c r="BD282" t="n">
        <v>44.072636039958</v>
      </c>
      <c r="BE282" t="s"/>
      <c r="BF282" t="s"/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93</v>
      </c>
    </row>
    <row r="283" spans="1:70">
      <c r="A283" t="s">
        <v>70</v>
      </c>
      <c r="B283" t="s">
        <v>71</v>
      </c>
      <c r="C283" t="s">
        <v>72</v>
      </c>
      <c r="D283" t="n">
        <v>2</v>
      </c>
      <c r="E283" t="s">
        <v>497</v>
      </c>
      <c r="F283" t="n">
        <v>-1</v>
      </c>
      <c r="G283" t="s">
        <v>74</v>
      </c>
      <c r="H283" t="s">
        <v>75</v>
      </c>
      <c r="I283" t="s"/>
      <c r="J283" t="s">
        <v>76</v>
      </c>
      <c r="K283" t="n">
        <v>59</v>
      </c>
      <c r="L283" t="s">
        <v>77</v>
      </c>
      <c r="M283" t="s"/>
      <c r="N283" t="s">
        <v>129</v>
      </c>
      <c r="O283" t="s">
        <v>79</v>
      </c>
      <c r="P283" t="s">
        <v>497</v>
      </c>
      <c r="Q283" t="s"/>
      <c r="R283" t="s">
        <v>80</v>
      </c>
      <c r="S283" t="s">
        <v>320</v>
      </c>
      <c r="T283" t="s">
        <v>82</v>
      </c>
      <c r="U283" t="s"/>
      <c r="V283" t="s">
        <v>83</v>
      </c>
      <c r="W283" t="s">
        <v>140</v>
      </c>
      <c r="X283" t="s"/>
      <c r="Y283" t="s">
        <v>85</v>
      </c>
      <c r="Z283">
        <f>HYPERLINK("https://hotelmonitor-cachepage.eclerx.com/savepage/tk_15427243717063434_sr_2029.html","info")</f>
        <v/>
      </c>
      <c r="AA283" t="n">
        <v>-6666904</v>
      </c>
      <c r="AB283" t="s"/>
      <c r="AC283" t="s"/>
      <c r="AD283" t="s">
        <v>86</v>
      </c>
      <c r="AE283" t="s"/>
      <c r="AF283" t="s"/>
      <c r="AG283" t="s"/>
      <c r="AH283" t="s"/>
      <c r="AI283" t="s"/>
      <c r="AJ283" t="s"/>
      <c r="AK283" t="s">
        <v>87</v>
      </c>
      <c r="AL283" t="s">
        <v>88</v>
      </c>
      <c r="AM283" t="s"/>
      <c r="AN283" t="s">
        <v>87</v>
      </c>
      <c r="AO283" t="s"/>
      <c r="AP283" t="n">
        <v>26</v>
      </c>
      <c r="AQ283" t="s">
        <v>89</v>
      </c>
      <c r="AR283" t="s">
        <v>90</v>
      </c>
      <c r="AS283" t="s"/>
      <c r="AT283" t="s">
        <v>91</v>
      </c>
      <c r="AU283" t="s"/>
      <c r="AV283" t="s"/>
      <c r="AW283" t="s"/>
      <c r="AX283" t="s"/>
      <c r="AY283" t="n">
        <v>6666904</v>
      </c>
      <c r="AZ283" t="s">
        <v>498</v>
      </c>
      <c r="BA283" t="s"/>
      <c r="BB283" t="n">
        <v>119739</v>
      </c>
      <c r="BC283" t="n">
        <v>11.308479533729</v>
      </c>
      <c r="BD283" t="n">
        <v>44.505220696678</v>
      </c>
      <c r="BE283" t="s"/>
      <c r="BF283" t="s"/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93</v>
      </c>
    </row>
    <row r="284" spans="1:70">
      <c r="A284" t="s">
        <v>70</v>
      </c>
      <c r="B284" t="s">
        <v>71</v>
      </c>
      <c r="C284" t="s">
        <v>72</v>
      </c>
      <c r="D284" t="n">
        <v>2</v>
      </c>
      <c r="E284" t="s">
        <v>497</v>
      </c>
      <c r="F284" t="n">
        <v>-1</v>
      </c>
      <c r="G284" t="s">
        <v>74</v>
      </c>
      <c r="H284" t="s">
        <v>75</v>
      </c>
      <c r="I284" t="s"/>
      <c r="J284" t="s">
        <v>76</v>
      </c>
      <c r="K284" t="n">
        <v>69</v>
      </c>
      <c r="L284" t="s">
        <v>77</v>
      </c>
      <c r="M284" t="s"/>
      <c r="N284" t="s">
        <v>499</v>
      </c>
      <c r="O284" t="s">
        <v>79</v>
      </c>
      <c r="P284" t="s">
        <v>497</v>
      </c>
      <c r="Q284" t="s"/>
      <c r="R284" t="s">
        <v>80</v>
      </c>
      <c r="S284" t="s">
        <v>170</v>
      </c>
      <c r="T284" t="s">
        <v>82</v>
      </c>
      <c r="U284" t="s"/>
      <c r="V284" t="s">
        <v>83</v>
      </c>
      <c r="W284" t="s">
        <v>140</v>
      </c>
      <c r="X284" t="s"/>
      <c r="Y284" t="s">
        <v>85</v>
      </c>
      <c r="Z284">
        <f>HYPERLINK("https://hotelmonitor-cachepage.eclerx.com/savepage/tk_15427243717063434_sr_2029.html","info")</f>
        <v/>
      </c>
      <c r="AA284" t="n">
        <v>-6666904</v>
      </c>
      <c r="AB284" t="s"/>
      <c r="AC284" t="s"/>
      <c r="AD284" t="s">
        <v>86</v>
      </c>
      <c r="AE284" t="s"/>
      <c r="AF284" t="s"/>
      <c r="AG284" t="s"/>
      <c r="AH284" t="s"/>
      <c r="AI284" t="s"/>
      <c r="AJ284" t="s"/>
      <c r="AK284" t="s">
        <v>87</v>
      </c>
      <c r="AL284" t="s">
        <v>88</v>
      </c>
      <c r="AM284" t="s"/>
      <c r="AN284" t="s">
        <v>87</v>
      </c>
      <c r="AO284" t="s"/>
      <c r="AP284" t="n">
        <v>26</v>
      </c>
      <c r="AQ284" t="s">
        <v>89</v>
      </c>
      <c r="AR284" t="s">
        <v>90</v>
      </c>
      <c r="AS284" t="s"/>
      <c r="AT284" t="s">
        <v>91</v>
      </c>
      <c r="AU284" t="s"/>
      <c r="AV284" t="s"/>
      <c r="AW284" t="s"/>
      <c r="AX284" t="s"/>
      <c r="AY284" t="n">
        <v>6666904</v>
      </c>
      <c r="AZ284" t="s">
        <v>498</v>
      </c>
      <c r="BA284" t="s"/>
      <c r="BB284" t="n">
        <v>119739</v>
      </c>
      <c r="BC284" t="n">
        <v>11.308479533729</v>
      </c>
      <c r="BD284" t="n">
        <v>44.505220696678</v>
      </c>
      <c r="BE284" t="s"/>
      <c r="BF284" t="s"/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93</v>
      </c>
    </row>
    <row r="285" spans="1:70">
      <c r="A285" t="s">
        <v>70</v>
      </c>
      <c r="B285" t="s">
        <v>71</v>
      </c>
      <c r="C285" t="s">
        <v>72</v>
      </c>
      <c r="D285" t="n">
        <v>2</v>
      </c>
      <c r="E285" t="s">
        <v>497</v>
      </c>
      <c r="F285" t="n">
        <v>-1</v>
      </c>
      <c r="G285" t="s">
        <v>74</v>
      </c>
      <c r="H285" t="s">
        <v>75</v>
      </c>
      <c r="I285" t="s"/>
      <c r="J285" t="s">
        <v>76</v>
      </c>
      <c r="K285" t="n">
        <v>72</v>
      </c>
      <c r="L285" t="s">
        <v>77</v>
      </c>
      <c r="M285" t="s"/>
      <c r="N285" t="s">
        <v>138</v>
      </c>
      <c r="O285" t="s">
        <v>79</v>
      </c>
      <c r="P285" t="s">
        <v>497</v>
      </c>
      <c r="Q285" t="s"/>
      <c r="R285" t="s">
        <v>80</v>
      </c>
      <c r="S285" t="s">
        <v>500</v>
      </c>
      <c r="T285" t="s">
        <v>82</v>
      </c>
      <c r="U285" t="s"/>
      <c r="V285" t="s">
        <v>83</v>
      </c>
      <c r="W285" t="s">
        <v>140</v>
      </c>
      <c r="X285" t="s"/>
      <c r="Y285" t="s">
        <v>85</v>
      </c>
      <c r="Z285">
        <f>HYPERLINK("https://hotelmonitor-cachepage.eclerx.com/savepage/tk_15427243717063434_sr_2029.html","info")</f>
        <v/>
      </c>
      <c r="AA285" t="n">
        <v>-6666904</v>
      </c>
      <c r="AB285" t="s"/>
      <c r="AC285" t="s"/>
      <c r="AD285" t="s">
        <v>86</v>
      </c>
      <c r="AE285" t="s"/>
      <c r="AF285" t="s"/>
      <c r="AG285" t="s"/>
      <c r="AH285" t="s"/>
      <c r="AI285" t="s"/>
      <c r="AJ285" t="s"/>
      <c r="AK285" t="s">
        <v>87</v>
      </c>
      <c r="AL285" t="s">
        <v>88</v>
      </c>
      <c r="AM285" t="s"/>
      <c r="AN285" t="s">
        <v>87</v>
      </c>
      <c r="AO285" t="s"/>
      <c r="AP285" t="n">
        <v>26</v>
      </c>
      <c r="AQ285" t="s">
        <v>89</v>
      </c>
      <c r="AR285" t="s">
        <v>96</v>
      </c>
      <c r="AS285" t="s"/>
      <c r="AT285" t="s">
        <v>91</v>
      </c>
      <c r="AU285" t="s"/>
      <c r="AV285" t="s"/>
      <c r="AW285" t="s"/>
      <c r="AX285" t="s"/>
      <c r="AY285" t="n">
        <v>6666904</v>
      </c>
      <c r="AZ285" t="s">
        <v>498</v>
      </c>
      <c r="BA285" t="s"/>
      <c r="BB285" t="n">
        <v>119739</v>
      </c>
      <c r="BC285" t="n">
        <v>11.308479533729</v>
      </c>
      <c r="BD285" t="n">
        <v>44.505220696678</v>
      </c>
      <c r="BE285" t="s"/>
      <c r="BF285" t="s"/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93</v>
      </c>
    </row>
    <row r="286" spans="1:70">
      <c r="A286" t="s">
        <v>70</v>
      </c>
      <c r="B286" t="s">
        <v>71</v>
      </c>
      <c r="C286" t="s">
        <v>72</v>
      </c>
      <c r="D286" t="n">
        <v>2</v>
      </c>
      <c r="E286" t="s">
        <v>497</v>
      </c>
      <c r="F286" t="n">
        <v>-1</v>
      </c>
      <c r="G286" t="s">
        <v>74</v>
      </c>
      <c r="H286" t="s">
        <v>75</v>
      </c>
      <c r="I286" t="s"/>
      <c r="J286" t="s">
        <v>76</v>
      </c>
      <c r="K286" t="n">
        <v>77</v>
      </c>
      <c r="L286" t="s">
        <v>77</v>
      </c>
      <c r="M286" t="s"/>
      <c r="N286" t="s">
        <v>129</v>
      </c>
      <c r="O286" t="s">
        <v>79</v>
      </c>
      <c r="P286" t="s">
        <v>497</v>
      </c>
      <c r="Q286" t="s"/>
      <c r="R286" t="s">
        <v>80</v>
      </c>
      <c r="S286" t="s">
        <v>501</v>
      </c>
      <c r="T286" t="s">
        <v>82</v>
      </c>
      <c r="U286" t="s"/>
      <c r="V286" t="s">
        <v>83</v>
      </c>
      <c r="W286" t="s">
        <v>84</v>
      </c>
      <c r="X286" t="s"/>
      <c r="Y286" t="s">
        <v>85</v>
      </c>
      <c r="Z286">
        <f>HYPERLINK("https://hotelmonitor-cachepage.eclerx.com/savepage/tk_15427243717063434_sr_2029.html","info")</f>
        <v/>
      </c>
      <c r="AA286" t="n">
        <v>-6666904</v>
      </c>
      <c r="AB286" t="s"/>
      <c r="AC286" t="s"/>
      <c r="AD286" t="s">
        <v>86</v>
      </c>
      <c r="AE286" t="s"/>
      <c r="AF286" t="s"/>
      <c r="AG286" t="s"/>
      <c r="AH286" t="s"/>
      <c r="AI286" t="s"/>
      <c r="AJ286" t="s"/>
      <c r="AK286" t="s">
        <v>87</v>
      </c>
      <c r="AL286" t="s">
        <v>88</v>
      </c>
      <c r="AM286" t="s"/>
      <c r="AN286" t="s">
        <v>87</v>
      </c>
      <c r="AO286" t="s"/>
      <c r="AP286" t="n">
        <v>26</v>
      </c>
      <c r="AQ286" t="s">
        <v>89</v>
      </c>
      <c r="AR286" t="s">
        <v>90</v>
      </c>
      <c r="AS286" t="s"/>
      <c r="AT286" t="s">
        <v>91</v>
      </c>
      <c r="AU286" t="s"/>
      <c r="AV286" t="s"/>
      <c r="AW286" t="s"/>
      <c r="AX286" t="s"/>
      <c r="AY286" t="n">
        <v>6666904</v>
      </c>
      <c r="AZ286" t="s">
        <v>498</v>
      </c>
      <c r="BA286" t="s"/>
      <c r="BB286" t="n">
        <v>119739</v>
      </c>
      <c r="BC286" t="n">
        <v>11.308479533729</v>
      </c>
      <c r="BD286" t="n">
        <v>44.505220696678</v>
      </c>
      <c r="BE286" t="s"/>
      <c r="BF286" t="s"/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93</v>
      </c>
    </row>
    <row r="287" spans="1:70">
      <c r="A287" t="s">
        <v>70</v>
      </c>
      <c r="B287" t="s">
        <v>71</v>
      </c>
      <c r="C287" t="s">
        <v>72</v>
      </c>
      <c r="D287" t="n">
        <v>2</v>
      </c>
      <c r="E287" t="s">
        <v>497</v>
      </c>
      <c r="F287" t="n">
        <v>-1</v>
      </c>
      <c r="G287" t="s">
        <v>74</v>
      </c>
      <c r="H287" t="s">
        <v>75</v>
      </c>
      <c r="I287" t="s"/>
      <c r="J287" t="s">
        <v>76</v>
      </c>
      <c r="K287" t="n">
        <v>78</v>
      </c>
      <c r="L287" t="s">
        <v>77</v>
      </c>
      <c r="M287" t="s"/>
      <c r="N287" t="s">
        <v>310</v>
      </c>
      <c r="O287" t="s">
        <v>79</v>
      </c>
      <c r="P287" t="s">
        <v>497</v>
      </c>
      <c r="Q287" t="s"/>
      <c r="R287" t="s">
        <v>80</v>
      </c>
      <c r="S287" t="s">
        <v>229</v>
      </c>
      <c r="T287" t="s">
        <v>82</v>
      </c>
      <c r="U287" t="s"/>
      <c r="V287" t="s">
        <v>83</v>
      </c>
      <c r="W287" t="s">
        <v>140</v>
      </c>
      <c r="X287" t="s"/>
      <c r="Y287" t="s">
        <v>85</v>
      </c>
      <c r="Z287">
        <f>HYPERLINK("https://hotelmonitor-cachepage.eclerx.com/savepage/tk_15427243717063434_sr_2029.html","info")</f>
        <v/>
      </c>
      <c r="AA287" t="n">
        <v>-6666904</v>
      </c>
      <c r="AB287" t="s"/>
      <c r="AC287" t="s"/>
      <c r="AD287" t="s">
        <v>86</v>
      </c>
      <c r="AE287" t="s"/>
      <c r="AF287" t="s"/>
      <c r="AG287" t="s"/>
      <c r="AH287" t="s"/>
      <c r="AI287" t="s"/>
      <c r="AJ287" t="s"/>
      <c r="AK287" t="s">
        <v>87</v>
      </c>
      <c r="AL287" t="s">
        <v>88</v>
      </c>
      <c r="AM287" t="s"/>
      <c r="AN287" t="s">
        <v>87</v>
      </c>
      <c r="AO287" t="s"/>
      <c r="AP287" t="n">
        <v>26</v>
      </c>
      <c r="AQ287" t="s">
        <v>89</v>
      </c>
      <c r="AR287" t="s">
        <v>90</v>
      </c>
      <c r="AS287" t="s"/>
      <c r="AT287" t="s">
        <v>91</v>
      </c>
      <c r="AU287" t="s"/>
      <c r="AV287" t="s"/>
      <c r="AW287" t="s"/>
      <c r="AX287" t="s"/>
      <c r="AY287" t="n">
        <v>6666904</v>
      </c>
      <c r="AZ287" t="s">
        <v>498</v>
      </c>
      <c r="BA287" t="s"/>
      <c r="BB287" t="n">
        <v>119739</v>
      </c>
      <c r="BC287" t="n">
        <v>11.308479533729</v>
      </c>
      <c r="BD287" t="n">
        <v>44.505220696678</v>
      </c>
      <c r="BE287" t="s"/>
      <c r="BF287" t="s"/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93</v>
      </c>
    </row>
    <row r="288" spans="1:70">
      <c r="A288" t="s">
        <v>70</v>
      </c>
      <c r="B288" t="s">
        <v>71</v>
      </c>
      <c r="C288" t="s">
        <v>72</v>
      </c>
      <c r="D288" t="n">
        <v>2</v>
      </c>
      <c r="E288" t="s">
        <v>497</v>
      </c>
      <c r="F288" t="n">
        <v>-1</v>
      </c>
      <c r="G288" t="s">
        <v>74</v>
      </c>
      <c r="H288" t="s">
        <v>75</v>
      </c>
      <c r="I288" t="s"/>
      <c r="J288" t="s">
        <v>76</v>
      </c>
      <c r="K288" t="n">
        <v>78</v>
      </c>
      <c r="L288" t="s">
        <v>77</v>
      </c>
      <c r="M288" t="s"/>
      <c r="N288" t="s">
        <v>394</v>
      </c>
      <c r="O288" t="s">
        <v>79</v>
      </c>
      <c r="P288" t="s">
        <v>497</v>
      </c>
      <c r="Q288" t="s"/>
      <c r="R288" t="s">
        <v>80</v>
      </c>
      <c r="S288" t="s">
        <v>229</v>
      </c>
      <c r="T288" t="s">
        <v>82</v>
      </c>
      <c r="U288" t="s"/>
      <c r="V288" t="s">
        <v>83</v>
      </c>
      <c r="W288" t="s">
        <v>140</v>
      </c>
      <c r="X288" t="s"/>
      <c r="Y288" t="s">
        <v>85</v>
      </c>
      <c r="Z288">
        <f>HYPERLINK("https://hotelmonitor-cachepage.eclerx.com/savepage/tk_15427243717063434_sr_2029.html","info")</f>
        <v/>
      </c>
      <c r="AA288" t="n">
        <v>-6666904</v>
      </c>
      <c r="AB288" t="s"/>
      <c r="AC288" t="s"/>
      <c r="AD288" t="s">
        <v>86</v>
      </c>
      <c r="AE288" t="s"/>
      <c r="AF288" t="s"/>
      <c r="AG288" t="s"/>
      <c r="AH288" t="s"/>
      <c r="AI288" t="s"/>
      <c r="AJ288" t="s"/>
      <c r="AK288" t="s">
        <v>87</v>
      </c>
      <c r="AL288" t="s">
        <v>88</v>
      </c>
      <c r="AM288" t="s"/>
      <c r="AN288" t="s">
        <v>87</v>
      </c>
      <c r="AO288" t="s"/>
      <c r="AP288" t="n">
        <v>26</v>
      </c>
      <c r="AQ288" t="s">
        <v>89</v>
      </c>
      <c r="AR288" t="s">
        <v>90</v>
      </c>
      <c r="AS288" t="s"/>
      <c r="AT288" t="s">
        <v>91</v>
      </c>
      <c r="AU288" t="s"/>
      <c r="AV288" t="s"/>
      <c r="AW288" t="s"/>
      <c r="AX288" t="s"/>
      <c r="AY288" t="n">
        <v>6666904</v>
      </c>
      <c r="AZ288" t="s">
        <v>498</v>
      </c>
      <c r="BA288" t="s"/>
      <c r="BB288" t="n">
        <v>119739</v>
      </c>
      <c r="BC288" t="n">
        <v>11.308479533729</v>
      </c>
      <c r="BD288" t="n">
        <v>44.505220696678</v>
      </c>
      <c r="BE288" t="s"/>
      <c r="BF288" t="s"/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93</v>
      </c>
    </row>
    <row r="289" spans="1:70">
      <c r="A289" t="s">
        <v>70</v>
      </c>
      <c r="B289" t="s">
        <v>71</v>
      </c>
      <c r="C289" t="s">
        <v>72</v>
      </c>
      <c r="D289" t="n">
        <v>2</v>
      </c>
      <c r="E289" t="s">
        <v>497</v>
      </c>
      <c r="F289" t="n">
        <v>-1</v>
      </c>
      <c r="G289" t="s">
        <v>74</v>
      </c>
      <c r="H289" t="s">
        <v>75</v>
      </c>
      <c r="I289" t="s"/>
      <c r="J289" t="s">
        <v>76</v>
      </c>
      <c r="K289" t="n">
        <v>87</v>
      </c>
      <c r="L289" t="s">
        <v>77</v>
      </c>
      <c r="M289" t="s"/>
      <c r="N289" t="s">
        <v>499</v>
      </c>
      <c r="O289" t="s">
        <v>79</v>
      </c>
      <c r="P289" t="s">
        <v>497</v>
      </c>
      <c r="Q289" t="s"/>
      <c r="R289" t="s">
        <v>80</v>
      </c>
      <c r="S289" t="s">
        <v>214</v>
      </c>
      <c r="T289" t="s">
        <v>82</v>
      </c>
      <c r="U289" t="s"/>
      <c r="V289" t="s">
        <v>83</v>
      </c>
      <c r="W289" t="s">
        <v>84</v>
      </c>
      <c r="X289" t="s"/>
      <c r="Y289" t="s">
        <v>85</v>
      </c>
      <c r="Z289">
        <f>HYPERLINK("https://hotelmonitor-cachepage.eclerx.com/savepage/tk_15427243717063434_sr_2029.html","info")</f>
        <v/>
      </c>
      <c r="AA289" t="n">
        <v>-6666904</v>
      </c>
      <c r="AB289" t="s"/>
      <c r="AC289" t="s"/>
      <c r="AD289" t="s">
        <v>86</v>
      </c>
      <c r="AE289" t="s"/>
      <c r="AF289" t="s"/>
      <c r="AG289" t="s"/>
      <c r="AH289" t="s"/>
      <c r="AI289" t="s"/>
      <c r="AJ289" t="s"/>
      <c r="AK289" t="s">
        <v>87</v>
      </c>
      <c r="AL289" t="s">
        <v>88</v>
      </c>
      <c r="AM289" t="s"/>
      <c r="AN289" t="s">
        <v>87</v>
      </c>
      <c r="AO289" t="s"/>
      <c r="AP289" t="n">
        <v>26</v>
      </c>
      <c r="AQ289" t="s">
        <v>89</v>
      </c>
      <c r="AR289" t="s">
        <v>90</v>
      </c>
      <c r="AS289" t="s"/>
      <c r="AT289" t="s">
        <v>91</v>
      </c>
      <c r="AU289" t="s"/>
      <c r="AV289" t="s"/>
      <c r="AW289" t="s"/>
      <c r="AX289" t="s"/>
      <c r="AY289" t="n">
        <v>6666904</v>
      </c>
      <c r="AZ289" t="s">
        <v>498</v>
      </c>
      <c r="BA289" t="s"/>
      <c r="BB289" t="n">
        <v>119739</v>
      </c>
      <c r="BC289" t="n">
        <v>11.308479533729</v>
      </c>
      <c r="BD289" t="n">
        <v>44.505220696678</v>
      </c>
      <c r="BE289" t="s"/>
      <c r="BF289" t="s"/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93</v>
      </c>
    </row>
    <row r="290" spans="1:70">
      <c r="A290" t="s">
        <v>70</v>
      </c>
      <c r="B290" t="s">
        <v>71</v>
      </c>
      <c r="C290" t="s">
        <v>72</v>
      </c>
      <c r="D290" t="n">
        <v>2</v>
      </c>
      <c r="E290" t="s">
        <v>497</v>
      </c>
      <c r="F290" t="n">
        <v>-1</v>
      </c>
      <c r="G290" t="s">
        <v>74</v>
      </c>
      <c r="H290" t="s">
        <v>75</v>
      </c>
      <c r="I290" t="s"/>
      <c r="J290" t="s">
        <v>76</v>
      </c>
      <c r="K290" t="n">
        <v>91</v>
      </c>
      <c r="L290" t="s">
        <v>77</v>
      </c>
      <c r="M290" t="s"/>
      <c r="N290" t="s">
        <v>138</v>
      </c>
      <c r="O290" t="s">
        <v>79</v>
      </c>
      <c r="P290" t="s">
        <v>497</v>
      </c>
      <c r="Q290" t="s"/>
      <c r="R290" t="s">
        <v>80</v>
      </c>
      <c r="S290" t="s">
        <v>185</v>
      </c>
      <c r="T290" t="s">
        <v>82</v>
      </c>
      <c r="U290" t="s"/>
      <c r="V290" t="s">
        <v>83</v>
      </c>
      <c r="W290" t="s">
        <v>84</v>
      </c>
      <c r="X290" t="s"/>
      <c r="Y290" t="s">
        <v>85</v>
      </c>
      <c r="Z290">
        <f>HYPERLINK("https://hotelmonitor-cachepage.eclerx.com/savepage/tk_15427243717063434_sr_2029.html","info")</f>
        <v/>
      </c>
      <c r="AA290" t="n">
        <v>-6666904</v>
      </c>
      <c r="AB290" t="s"/>
      <c r="AC290" t="s"/>
      <c r="AD290" t="s">
        <v>86</v>
      </c>
      <c r="AE290" t="s"/>
      <c r="AF290" t="s"/>
      <c r="AG290" t="s"/>
      <c r="AH290" t="s"/>
      <c r="AI290" t="s"/>
      <c r="AJ290" t="s"/>
      <c r="AK290" t="s">
        <v>87</v>
      </c>
      <c r="AL290" t="s">
        <v>88</v>
      </c>
      <c r="AM290" t="s"/>
      <c r="AN290" t="s">
        <v>87</v>
      </c>
      <c r="AO290" t="s"/>
      <c r="AP290" t="n">
        <v>26</v>
      </c>
      <c r="AQ290" t="s">
        <v>89</v>
      </c>
      <c r="AR290" t="s">
        <v>96</v>
      </c>
      <c r="AS290" t="s"/>
      <c r="AT290" t="s">
        <v>91</v>
      </c>
      <c r="AU290" t="s"/>
      <c r="AV290" t="s"/>
      <c r="AW290" t="s"/>
      <c r="AX290" t="s"/>
      <c r="AY290" t="n">
        <v>6666904</v>
      </c>
      <c r="AZ290" t="s">
        <v>498</v>
      </c>
      <c r="BA290" t="s"/>
      <c r="BB290" t="n">
        <v>119739</v>
      </c>
      <c r="BC290" t="n">
        <v>11.308479533729</v>
      </c>
      <c r="BD290" t="n">
        <v>44.505220696678</v>
      </c>
      <c r="BE290" t="s"/>
      <c r="BF290" t="s"/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93</v>
      </c>
    </row>
    <row r="291" spans="1:70">
      <c r="A291" t="s">
        <v>70</v>
      </c>
      <c r="B291" t="s">
        <v>71</v>
      </c>
      <c r="C291" t="s">
        <v>72</v>
      </c>
      <c r="D291" t="n">
        <v>2</v>
      </c>
      <c r="E291" t="s">
        <v>497</v>
      </c>
      <c r="F291" t="n">
        <v>-1</v>
      </c>
      <c r="G291" t="s">
        <v>74</v>
      </c>
      <c r="H291" t="s">
        <v>75</v>
      </c>
      <c r="I291" t="s"/>
      <c r="J291" t="s">
        <v>76</v>
      </c>
      <c r="K291" t="n">
        <v>96</v>
      </c>
      <c r="L291" t="s">
        <v>77</v>
      </c>
      <c r="M291" t="s"/>
      <c r="N291" t="s">
        <v>310</v>
      </c>
      <c r="O291" t="s">
        <v>79</v>
      </c>
      <c r="P291" t="s">
        <v>497</v>
      </c>
      <c r="Q291" t="s"/>
      <c r="R291" t="s">
        <v>80</v>
      </c>
      <c r="S291" t="s">
        <v>127</v>
      </c>
      <c r="T291" t="s">
        <v>82</v>
      </c>
      <c r="U291" t="s"/>
      <c r="V291" t="s">
        <v>83</v>
      </c>
      <c r="W291" t="s">
        <v>84</v>
      </c>
      <c r="X291" t="s"/>
      <c r="Y291" t="s">
        <v>85</v>
      </c>
      <c r="Z291">
        <f>HYPERLINK("https://hotelmonitor-cachepage.eclerx.com/savepage/tk_15427243717063434_sr_2029.html","info")</f>
        <v/>
      </c>
      <c r="AA291" t="n">
        <v>-6666904</v>
      </c>
      <c r="AB291" t="s"/>
      <c r="AC291" t="s"/>
      <c r="AD291" t="s">
        <v>86</v>
      </c>
      <c r="AE291" t="s"/>
      <c r="AF291" t="s"/>
      <c r="AG291" t="s"/>
      <c r="AH291" t="s"/>
      <c r="AI291" t="s"/>
      <c r="AJ291" t="s"/>
      <c r="AK291" t="s">
        <v>87</v>
      </c>
      <c r="AL291" t="s">
        <v>88</v>
      </c>
      <c r="AM291" t="s"/>
      <c r="AN291" t="s">
        <v>87</v>
      </c>
      <c r="AO291" t="s"/>
      <c r="AP291" t="n">
        <v>26</v>
      </c>
      <c r="AQ291" t="s">
        <v>89</v>
      </c>
      <c r="AR291" t="s">
        <v>90</v>
      </c>
      <c r="AS291" t="s"/>
      <c r="AT291" t="s">
        <v>91</v>
      </c>
      <c r="AU291" t="s"/>
      <c r="AV291" t="s"/>
      <c r="AW291" t="s"/>
      <c r="AX291" t="s"/>
      <c r="AY291" t="n">
        <v>6666904</v>
      </c>
      <c r="AZ291" t="s">
        <v>498</v>
      </c>
      <c r="BA291" t="s"/>
      <c r="BB291" t="n">
        <v>119739</v>
      </c>
      <c r="BC291" t="n">
        <v>11.308479533729</v>
      </c>
      <c r="BD291" t="n">
        <v>44.505220696678</v>
      </c>
      <c r="BE291" t="s"/>
      <c r="BF291" t="s"/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93</v>
      </c>
    </row>
    <row r="292" spans="1:70">
      <c r="A292" t="s">
        <v>70</v>
      </c>
      <c r="B292" t="s">
        <v>71</v>
      </c>
      <c r="C292" t="s">
        <v>72</v>
      </c>
      <c r="D292" t="n">
        <v>2</v>
      </c>
      <c r="E292" t="s">
        <v>497</v>
      </c>
      <c r="F292" t="n">
        <v>-1</v>
      </c>
      <c r="G292" t="s">
        <v>74</v>
      </c>
      <c r="H292" t="s">
        <v>75</v>
      </c>
      <c r="I292" t="s"/>
      <c r="J292" t="s">
        <v>76</v>
      </c>
      <c r="K292" t="n">
        <v>105</v>
      </c>
      <c r="L292" t="s">
        <v>77</v>
      </c>
      <c r="M292" t="s"/>
      <c r="N292" t="s">
        <v>394</v>
      </c>
      <c r="O292" t="s">
        <v>79</v>
      </c>
      <c r="P292" t="s">
        <v>497</v>
      </c>
      <c r="Q292" t="s"/>
      <c r="R292" t="s">
        <v>80</v>
      </c>
      <c r="S292" t="s">
        <v>312</v>
      </c>
      <c r="T292" t="s">
        <v>82</v>
      </c>
      <c r="U292" t="s"/>
      <c r="V292" t="s">
        <v>83</v>
      </c>
      <c r="W292" t="s">
        <v>84</v>
      </c>
      <c r="X292" t="s"/>
      <c r="Y292" t="s">
        <v>85</v>
      </c>
      <c r="Z292">
        <f>HYPERLINK("https://hotelmonitor-cachepage.eclerx.com/savepage/tk_15427243717063434_sr_2029.html","info")</f>
        <v/>
      </c>
      <c r="AA292" t="n">
        <v>-6666904</v>
      </c>
      <c r="AB292" t="s"/>
      <c r="AC292" t="s"/>
      <c r="AD292" t="s">
        <v>86</v>
      </c>
      <c r="AE292" t="s"/>
      <c r="AF292" t="s"/>
      <c r="AG292" t="s"/>
      <c r="AH292" t="s"/>
      <c r="AI292" t="s"/>
      <c r="AJ292" t="s"/>
      <c r="AK292" t="s">
        <v>87</v>
      </c>
      <c r="AL292" t="s">
        <v>88</v>
      </c>
      <c r="AM292" t="s"/>
      <c r="AN292" t="s">
        <v>87</v>
      </c>
      <c r="AO292" t="s"/>
      <c r="AP292" t="n">
        <v>26</v>
      </c>
      <c r="AQ292" t="s">
        <v>89</v>
      </c>
      <c r="AR292" t="s">
        <v>90</v>
      </c>
      <c r="AS292" t="s"/>
      <c r="AT292" t="s">
        <v>91</v>
      </c>
      <c r="AU292" t="s"/>
      <c r="AV292" t="s"/>
      <c r="AW292" t="s"/>
      <c r="AX292" t="s"/>
      <c r="AY292" t="n">
        <v>6666904</v>
      </c>
      <c r="AZ292" t="s">
        <v>498</v>
      </c>
      <c r="BA292" t="s"/>
      <c r="BB292" t="n">
        <v>119739</v>
      </c>
      <c r="BC292" t="n">
        <v>11.308479533729</v>
      </c>
      <c r="BD292" t="n">
        <v>44.505220696678</v>
      </c>
      <c r="BE292" t="s"/>
      <c r="BF292" t="s"/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93</v>
      </c>
    </row>
    <row r="293" spans="1:70">
      <c r="A293" t="s">
        <v>70</v>
      </c>
      <c r="B293" t="s">
        <v>71</v>
      </c>
      <c r="C293" t="s">
        <v>72</v>
      </c>
      <c r="D293" t="n">
        <v>2</v>
      </c>
      <c r="E293" t="s">
        <v>502</v>
      </c>
      <c r="F293" t="n">
        <v>-1</v>
      </c>
      <c r="G293" t="s">
        <v>74</v>
      </c>
      <c r="H293" t="s">
        <v>75</v>
      </c>
      <c r="I293" t="s"/>
      <c r="J293" t="s">
        <v>76</v>
      </c>
      <c r="K293" t="n">
        <v>77</v>
      </c>
      <c r="L293" t="s">
        <v>77</v>
      </c>
      <c r="M293" t="s"/>
      <c r="N293" t="s">
        <v>138</v>
      </c>
      <c r="O293" t="s">
        <v>79</v>
      </c>
      <c r="P293" t="s">
        <v>502</v>
      </c>
      <c r="Q293" t="s"/>
      <c r="R293" t="s">
        <v>80</v>
      </c>
      <c r="S293" t="s">
        <v>501</v>
      </c>
      <c r="T293" t="s">
        <v>82</v>
      </c>
      <c r="U293" t="s"/>
      <c r="V293" t="s">
        <v>83</v>
      </c>
      <c r="W293" t="s">
        <v>140</v>
      </c>
      <c r="X293" t="s"/>
      <c r="Y293" t="s">
        <v>85</v>
      </c>
      <c r="Z293">
        <f>HYPERLINK("https://hotelmonitor-cachepage.eclerx.com/savepage/tk_1542724376235478_sr_2029.html","info")</f>
        <v/>
      </c>
      <c r="AA293" t="n">
        <v>-2443489</v>
      </c>
      <c r="AB293" t="s"/>
      <c r="AC293" t="s"/>
      <c r="AD293" t="s">
        <v>86</v>
      </c>
      <c r="AE293" t="s"/>
      <c r="AF293" t="s"/>
      <c r="AG293" t="s"/>
      <c r="AH293" t="s"/>
      <c r="AI293" t="s"/>
      <c r="AJ293" t="s"/>
      <c r="AK293" t="s">
        <v>87</v>
      </c>
      <c r="AL293" t="s">
        <v>88</v>
      </c>
      <c r="AM293" t="s"/>
      <c r="AN293" t="s">
        <v>87</v>
      </c>
      <c r="AO293" t="s"/>
      <c r="AP293" t="n">
        <v>28</v>
      </c>
      <c r="AQ293" t="s">
        <v>89</v>
      </c>
      <c r="AR293" t="s">
        <v>96</v>
      </c>
      <c r="AS293" t="s"/>
      <c r="AT293" t="s">
        <v>91</v>
      </c>
      <c r="AU293" t="s"/>
      <c r="AV293" t="s"/>
      <c r="AW293" t="s"/>
      <c r="AX293" t="s"/>
      <c r="AY293" t="n">
        <v>2443489</v>
      </c>
      <c r="AZ293" t="s">
        <v>503</v>
      </c>
      <c r="BA293" t="s"/>
      <c r="BB293" t="n">
        <v>112001</v>
      </c>
      <c r="BC293" t="n">
        <v>11.348032</v>
      </c>
      <c r="BD293" t="n">
        <v>44.513987</v>
      </c>
      <c r="BE293" t="s"/>
      <c r="BF293" t="s"/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93</v>
      </c>
    </row>
    <row r="294" spans="1:70">
      <c r="A294" t="s">
        <v>70</v>
      </c>
      <c r="B294" t="s">
        <v>71</v>
      </c>
      <c r="C294" t="s">
        <v>72</v>
      </c>
      <c r="D294" t="n">
        <v>2</v>
      </c>
      <c r="E294" t="s">
        <v>502</v>
      </c>
      <c r="F294" t="n">
        <v>-1</v>
      </c>
      <c r="G294" t="s">
        <v>74</v>
      </c>
      <c r="H294" t="s">
        <v>75</v>
      </c>
      <c r="I294" t="s"/>
      <c r="J294" t="s">
        <v>76</v>
      </c>
      <c r="K294" t="n">
        <v>91</v>
      </c>
      <c r="L294" t="s">
        <v>77</v>
      </c>
      <c r="M294" t="s"/>
      <c r="N294" t="s">
        <v>138</v>
      </c>
      <c r="O294" t="s">
        <v>79</v>
      </c>
      <c r="P294" t="s">
        <v>502</v>
      </c>
      <c r="Q294" t="s"/>
      <c r="R294" t="s">
        <v>80</v>
      </c>
      <c r="S294" t="s">
        <v>185</v>
      </c>
      <c r="T294" t="s">
        <v>82</v>
      </c>
      <c r="U294" t="s"/>
      <c r="V294" t="s">
        <v>83</v>
      </c>
      <c r="W294" t="s">
        <v>84</v>
      </c>
      <c r="X294" t="s"/>
      <c r="Y294" t="s">
        <v>85</v>
      </c>
      <c r="Z294">
        <f>HYPERLINK("https://hotelmonitor-cachepage.eclerx.com/savepage/tk_1542724376235478_sr_2029.html","info")</f>
        <v/>
      </c>
      <c r="AA294" t="n">
        <v>-2443489</v>
      </c>
      <c r="AB294" t="s"/>
      <c r="AC294" t="s"/>
      <c r="AD294" t="s">
        <v>86</v>
      </c>
      <c r="AE294" t="s"/>
      <c r="AF294" t="s"/>
      <c r="AG294" t="s"/>
      <c r="AH294" t="s"/>
      <c r="AI294" t="s"/>
      <c r="AJ294" t="s"/>
      <c r="AK294" t="s">
        <v>87</v>
      </c>
      <c r="AL294" t="s">
        <v>88</v>
      </c>
      <c r="AM294" t="s"/>
      <c r="AN294" t="s">
        <v>87</v>
      </c>
      <c r="AO294" t="s"/>
      <c r="AP294" t="n">
        <v>28</v>
      </c>
      <c r="AQ294" t="s">
        <v>89</v>
      </c>
      <c r="AR294" t="s">
        <v>96</v>
      </c>
      <c r="AS294" t="s"/>
      <c r="AT294" t="s">
        <v>91</v>
      </c>
      <c r="AU294" t="s"/>
      <c r="AV294" t="s"/>
      <c r="AW294" t="s"/>
      <c r="AX294" t="s"/>
      <c r="AY294" t="n">
        <v>2443489</v>
      </c>
      <c r="AZ294" t="s">
        <v>503</v>
      </c>
      <c r="BA294" t="s"/>
      <c r="BB294" t="n">
        <v>112001</v>
      </c>
      <c r="BC294" t="n">
        <v>11.348032</v>
      </c>
      <c r="BD294" t="n">
        <v>44.513987</v>
      </c>
      <c r="BE294" t="s"/>
      <c r="BF294" t="s"/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93</v>
      </c>
    </row>
    <row r="295" spans="1:70">
      <c r="A295" t="s">
        <v>70</v>
      </c>
      <c r="B295" t="s">
        <v>71</v>
      </c>
      <c r="C295" t="s">
        <v>72</v>
      </c>
      <c r="D295" t="n">
        <v>2</v>
      </c>
      <c r="E295" t="s">
        <v>504</v>
      </c>
      <c r="F295" t="n">
        <v>-1</v>
      </c>
      <c r="G295" t="s">
        <v>74</v>
      </c>
      <c r="H295" t="s">
        <v>75</v>
      </c>
      <c r="I295" t="s"/>
      <c r="J295" t="s">
        <v>76</v>
      </c>
      <c r="K295" t="n">
        <v>93</v>
      </c>
      <c r="L295" t="s">
        <v>77</v>
      </c>
      <c r="M295" t="s"/>
      <c r="N295" t="s">
        <v>310</v>
      </c>
      <c r="O295" t="s">
        <v>79</v>
      </c>
      <c r="P295" t="s">
        <v>504</v>
      </c>
      <c r="Q295" t="s"/>
      <c r="R295" t="s">
        <v>80</v>
      </c>
      <c r="S295" t="s">
        <v>256</v>
      </c>
      <c r="T295" t="s">
        <v>82</v>
      </c>
      <c r="U295" t="s"/>
      <c r="V295" t="s">
        <v>83</v>
      </c>
      <c r="W295" t="s">
        <v>140</v>
      </c>
      <c r="X295" t="s"/>
      <c r="Y295" t="s">
        <v>85</v>
      </c>
      <c r="Z295">
        <f>HYPERLINK("https://hotelmonitor-cachepage.eclerx.com/savepage/tk_15427244510841014_sr_2029.html","info")</f>
        <v/>
      </c>
      <c r="AA295" t="n">
        <v>-5951939</v>
      </c>
      <c r="AB295" t="s"/>
      <c r="AC295" t="s"/>
      <c r="AD295" t="s">
        <v>86</v>
      </c>
      <c r="AE295" t="s"/>
      <c r="AF295" t="s"/>
      <c r="AG295" t="s"/>
      <c r="AH295" t="s"/>
      <c r="AI295" t="s"/>
      <c r="AJ295" t="s"/>
      <c r="AK295" t="s">
        <v>87</v>
      </c>
      <c r="AL295" t="s">
        <v>88</v>
      </c>
      <c r="AM295" t="s"/>
      <c r="AN295" t="s">
        <v>87</v>
      </c>
      <c r="AO295" t="s"/>
      <c r="AP295" t="n">
        <v>58</v>
      </c>
      <c r="AQ295" t="s">
        <v>89</v>
      </c>
      <c r="AR295" t="s">
        <v>90</v>
      </c>
      <c r="AS295" t="s"/>
      <c r="AT295" t="s">
        <v>91</v>
      </c>
      <c r="AU295" t="s"/>
      <c r="AV295" t="s"/>
      <c r="AW295" t="s"/>
      <c r="AX295" t="s"/>
      <c r="AY295" t="n">
        <v>5951939</v>
      </c>
      <c r="AZ295" t="s">
        <v>505</v>
      </c>
      <c r="BA295" t="s"/>
      <c r="BB295" t="n">
        <v>27913</v>
      </c>
      <c r="BC295" t="n">
        <v>11.343083381653</v>
      </c>
      <c r="BD295" t="n">
        <v>44.505006978481</v>
      </c>
      <c r="BE295" t="s"/>
      <c r="BF295" t="s"/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93</v>
      </c>
    </row>
    <row r="296" spans="1:70">
      <c r="A296" t="s">
        <v>70</v>
      </c>
      <c r="B296" t="s">
        <v>71</v>
      </c>
      <c r="C296" t="s">
        <v>72</v>
      </c>
      <c r="D296" t="n">
        <v>2</v>
      </c>
      <c r="E296" t="s">
        <v>504</v>
      </c>
      <c r="F296" t="n">
        <v>-1</v>
      </c>
      <c r="G296" t="s">
        <v>74</v>
      </c>
      <c r="H296" t="s">
        <v>75</v>
      </c>
      <c r="I296" t="s"/>
      <c r="J296" t="s">
        <v>76</v>
      </c>
      <c r="K296" t="n">
        <v>93</v>
      </c>
      <c r="L296" t="s">
        <v>77</v>
      </c>
      <c r="M296" t="s"/>
      <c r="N296" t="s">
        <v>129</v>
      </c>
      <c r="O296" t="s">
        <v>79</v>
      </c>
      <c r="P296" t="s">
        <v>504</v>
      </c>
      <c r="Q296" t="s"/>
      <c r="R296" t="s">
        <v>80</v>
      </c>
      <c r="S296" t="s">
        <v>256</v>
      </c>
      <c r="T296" t="s">
        <v>82</v>
      </c>
      <c r="U296" t="s"/>
      <c r="V296" t="s">
        <v>83</v>
      </c>
      <c r="W296" t="s">
        <v>140</v>
      </c>
      <c r="X296" t="s"/>
      <c r="Y296" t="s">
        <v>85</v>
      </c>
      <c r="Z296">
        <f>HYPERLINK("https://hotelmonitor-cachepage.eclerx.com/savepage/tk_15427244510841014_sr_2029.html","info")</f>
        <v/>
      </c>
      <c r="AA296" t="n">
        <v>-5951939</v>
      </c>
      <c r="AB296" t="s"/>
      <c r="AC296" t="s"/>
      <c r="AD296" t="s">
        <v>86</v>
      </c>
      <c r="AE296" t="s"/>
      <c r="AF296" t="s"/>
      <c r="AG296" t="s"/>
      <c r="AH296" t="s"/>
      <c r="AI296" t="s"/>
      <c r="AJ296" t="s"/>
      <c r="AK296" t="s">
        <v>87</v>
      </c>
      <c r="AL296" t="s">
        <v>88</v>
      </c>
      <c r="AM296" t="s"/>
      <c r="AN296" t="s">
        <v>87</v>
      </c>
      <c r="AO296" t="s"/>
      <c r="AP296" t="n">
        <v>58</v>
      </c>
      <c r="AQ296" t="s">
        <v>89</v>
      </c>
      <c r="AR296" t="s">
        <v>90</v>
      </c>
      <c r="AS296" t="s"/>
      <c r="AT296" t="s">
        <v>91</v>
      </c>
      <c r="AU296" t="s"/>
      <c r="AV296" t="s"/>
      <c r="AW296" t="s"/>
      <c r="AX296" t="s"/>
      <c r="AY296" t="n">
        <v>5951939</v>
      </c>
      <c r="AZ296" t="s">
        <v>505</v>
      </c>
      <c r="BA296" t="s"/>
      <c r="BB296" t="n">
        <v>27913</v>
      </c>
      <c r="BC296" t="n">
        <v>11.343083381653</v>
      </c>
      <c r="BD296" t="n">
        <v>44.505006978481</v>
      </c>
      <c r="BE296" t="s"/>
      <c r="BF296" t="s"/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93</v>
      </c>
    </row>
    <row r="297" spans="1:70">
      <c r="A297" t="s">
        <v>70</v>
      </c>
      <c r="B297" t="s">
        <v>71</v>
      </c>
      <c r="C297" t="s">
        <v>72</v>
      </c>
      <c r="D297" t="n">
        <v>2</v>
      </c>
      <c r="E297" t="s">
        <v>504</v>
      </c>
      <c r="F297" t="n">
        <v>-1</v>
      </c>
      <c r="G297" t="s">
        <v>74</v>
      </c>
      <c r="H297" t="s">
        <v>75</v>
      </c>
      <c r="I297" t="s"/>
      <c r="J297" t="s">
        <v>76</v>
      </c>
      <c r="K297" t="n">
        <v>109</v>
      </c>
      <c r="L297" t="s">
        <v>77</v>
      </c>
      <c r="M297" t="s"/>
      <c r="N297" t="s">
        <v>310</v>
      </c>
      <c r="O297" t="s">
        <v>79</v>
      </c>
      <c r="P297" t="s">
        <v>504</v>
      </c>
      <c r="Q297" t="s"/>
      <c r="R297" t="s">
        <v>80</v>
      </c>
      <c r="S297" t="s">
        <v>81</v>
      </c>
      <c r="T297" t="s">
        <v>82</v>
      </c>
      <c r="U297" t="s"/>
      <c r="V297" t="s">
        <v>83</v>
      </c>
      <c r="W297" t="s">
        <v>84</v>
      </c>
      <c r="X297" t="s"/>
      <c r="Y297" t="s">
        <v>85</v>
      </c>
      <c r="Z297">
        <f>HYPERLINK("https://hotelmonitor-cachepage.eclerx.com/savepage/tk_15427244510841014_sr_2029.html","info")</f>
        <v/>
      </c>
      <c r="AA297" t="n">
        <v>-5951939</v>
      </c>
      <c r="AB297" t="s"/>
      <c r="AC297" t="s"/>
      <c r="AD297" t="s">
        <v>86</v>
      </c>
      <c r="AE297" t="s"/>
      <c r="AF297" t="s"/>
      <c r="AG297" t="s"/>
      <c r="AH297" t="s"/>
      <c r="AI297" t="s"/>
      <c r="AJ297" t="s"/>
      <c r="AK297" t="s">
        <v>87</v>
      </c>
      <c r="AL297" t="s">
        <v>88</v>
      </c>
      <c r="AM297" t="s"/>
      <c r="AN297" t="s">
        <v>87</v>
      </c>
      <c r="AO297" t="s"/>
      <c r="AP297" t="n">
        <v>58</v>
      </c>
      <c r="AQ297" t="s">
        <v>89</v>
      </c>
      <c r="AR297" t="s">
        <v>90</v>
      </c>
      <c r="AS297" t="s"/>
      <c r="AT297" t="s">
        <v>91</v>
      </c>
      <c r="AU297" t="s"/>
      <c r="AV297" t="s"/>
      <c r="AW297" t="s"/>
      <c r="AX297" t="s"/>
      <c r="AY297" t="n">
        <v>5951939</v>
      </c>
      <c r="AZ297" t="s">
        <v>505</v>
      </c>
      <c r="BA297" t="s"/>
      <c r="BB297" t="n">
        <v>27913</v>
      </c>
      <c r="BC297" t="n">
        <v>11.343083381653</v>
      </c>
      <c r="BD297" t="n">
        <v>44.505006978481</v>
      </c>
      <c r="BE297" t="s"/>
      <c r="BF297" t="s"/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93</v>
      </c>
    </row>
    <row r="298" spans="1:70">
      <c r="A298" t="s">
        <v>70</v>
      </c>
      <c r="B298" t="s">
        <v>71</v>
      </c>
      <c r="C298" t="s">
        <v>72</v>
      </c>
      <c r="D298" t="n">
        <v>2</v>
      </c>
      <c r="E298" t="s">
        <v>504</v>
      </c>
      <c r="F298" t="n">
        <v>-1</v>
      </c>
      <c r="G298" t="s">
        <v>74</v>
      </c>
      <c r="H298" t="s">
        <v>75</v>
      </c>
      <c r="I298" t="s"/>
      <c r="J298" t="s">
        <v>76</v>
      </c>
      <c r="K298" t="n">
        <v>109</v>
      </c>
      <c r="L298" t="s">
        <v>77</v>
      </c>
      <c r="M298" t="s"/>
      <c r="N298" t="s">
        <v>129</v>
      </c>
      <c r="O298" t="s">
        <v>79</v>
      </c>
      <c r="P298" t="s">
        <v>504</v>
      </c>
      <c r="Q298" t="s"/>
      <c r="R298" t="s">
        <v>80</v>
      </c>
      <c r="S298" t="s">
        <v>81</v>
      </c>
      <c r="T298" t="s">
        <v>82</v>
      </c>
      <c r="U298" t="s"/>
      <c r="V298" t="s">
        <v>83</v>
      </c>
      <c r="W298" t="s">
        <v>84</v>
      </c>
      <c r="X298" t="s"/>
      <c r="Y298" t="s">
        <v>85</v>
      </c>
      <c r="Z298">
        <f>HYPERLINK("https://hotelmonitor-cachepage.eclerx.com/savepage/tk_15427244510841014_sr_2029.html","info")</f>
        <v/>
      </c>
      <c r="AA298" t="n">
        <v>-5951939</v>
      </c>
      <c r="AB298" t="s"/>
      <c r="AC298" t="s"/>
      <c r="AD298" t="s">
        <v>86</v>
      </c>
      <c r="AE298" t="s"/>
      <c r="AF298" t="s"/>
      <c r="AG298" t="s"/>
      <c r="AH298" t="s"/>
      <c r="AI298" t="s"/>
      <c r="AJ298" t="s"/>
      <c r="AK298" t="s">
        <v>87</v>
      </c>
      <c r="AL298" t="s">
        <v>88</v>
      </c>
      <c r="AM298" t="s"/>
      <c r="AN298" t="s">
        <v>87</v>
      </c>
      <c r="AO298" t="s"/>
      <c r="AP298" t="n">
        <v>58</v>
      </c>
      <c r="AQ298" t="s">
        <v>89</v>
      </c>
      <c r="AR298" t="s">
        <v>90</v>
      </c>
      <c r="AS298" t="s"/>
      <c r="AT298" t="s">
        <v>91</v>
      </c>
      <c r="AU298" t="s"/>
      <c r="AV298" t="s"/>
      <c r="AW298" t="s"/>
      <c r="AX298" t="s"/>
      <c r="AY298" t="n">
        <v>5951939</v>
      </c>
      <c r="AZ298" t="s">
        <v>505</v>
      </c>
      <c r="BA298" t="s"/>
      <c r="BB298" t="n">
        <v>27913</v>
      </c>
      <c r="BC298" t="n">
        <v>11.343083381653</v>
      </c>
      <c r="BD298" t="n">
        <v>44.505006978481</v>
      </c>
      <c r="BE298" t="s"/>
      <c r="BF298" t="s"/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93</v>
      </c>
    </row>
    <row r="299" spans="1:70">
      <c r="A299" t="s">
        <v>70</v>
      </c>
      <c r="B299" t="s">
        <v>71</v>
      </c>
      <c r="C299" t="s">
        <v>72</v>
      </c>
      <c r="D299" t="n">
        <v>2</v>
      </c>
      <c r="E299" t="s">
        <v>506</v>
      </c>
      <c r="F299" t="n">
        <v>-1</v>
      </c>
      <c r="G299" t="s">
        <v>74</v>
      </c>
      <c r="H299" t="s">
        <v>75</v>
      </c>
      <c r="I299" t="s"/>
      <c r="J299" t="s">
        <v>76</v>
      </c>
      <c r="K299" t="n">
        <v>90</v>
      </c>
      <c r="L299" t="s">
        <v>77</v>
      </c>
      <c r="M299" t="s"/>
      <c r="N299" t="s">
        <v>507</v>
      </c>
      <c r="O299" t="s">
        <v>79</v>
      </c>
      <c r="P299" t="s">
        <v>506</v>
      </c>
      <c r="Q299" t="s"/>
      <c r="R299" t="s">
        <v>80</v>
      </c>
      <c r="S299" t="s">
        <v>302</v>
      </c>
      <c r="T299" t="s">
        <v>82</v>
      </c>
      <c r="U299" t="s"/>
      <c r="V299" t="s">
        <v>83</v>
      </c>
      <c r="W299" t="s">
        <v>84</v>
      </c>
      <c r="X299" t="s"/>
      <c r="Y299" t="s">
        <v>85</v>
      </c>
      <c r="Z299">
        <f>HYPERLINK("https://hotelmonitor-cachepage.eclerx.com/savepage/tk_15427244210625741_sr_2029.html","info")</f>
        <v/>
      </c>
      <c r="AA299" t="n">
        <v>-2311992</v>
      </c>
      <c r="AB299" t="s"/>
      <c r="AC299" t="s"/>
      <c r="AD299" t="s">
        <v>86</v>
      </c>
      <c r="AE299" t="s"/>
      <c r="AF299" t="s"/>
      <c r="AG299" t="s"/>
      <c r="AH299" t="s"/>
      <c r="AI299" t="s"/>
      <c r="AJ299" t="s"/>
      <c r="AK299" t="s">
        <v>87</v>
      </c>
      <c r="AL299" t="s">
        <v>88</v>
      </c>
      <c r="AM299" t="s"/>
      <c r="AN299" t="s">
        <v>87</v>
      </c>
      <c r="AO299" t="s"/>
      <c r="AP299" t="n">
        <v>46</v>
      </c>
      <c r="AQ299" t="s">
        <v>89</v>
      </c>
      <c r="AR299" t="s">
        <v>96</v>
      </c>
      <c r="AS299" t="s"/>
      <c r="AT299" t="s">
        <v>91</v>
      </c>
      <c r="AU299" t="s"/>
      <c r="AV299" t="s"/>
      <c r="AW299" t="s"/>
      <c r="AX299" t="s"/>
      <c r="AY299" t="n">
        <v>2311992</v>
      </c>
      <c r="AZ299" t="s">
        <v>508</v>
      </c>
      <c r="BA299" t="s"/>
      <c r="BB299" t="n">
        <v>100974</v>
      </c>
      <c r="BC299" t="n">
        <v>10.318356156349</v>
      </c>
      <c r="BD299" t="n">
        <v>44.808292022686</v>
      </c>
      <c r="BE299" t="s"/>
      <c r="BF299" t="s"/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93</v>
      </c>
    </row>
    <row r="300" spans="1:70">
      <c r="A300" t="s">
        <v>70</v>
      </c>
      <c r="B300" t="s">
        <v>71</v>
      </c>
      <c r="C300" t="s">
        <v>72</v>
      </c>
      <c r="D300" t="n">
        <v>2</v>
      </c>
      <c r="E300" t="s">
        <v>506</v>
      </c>
      <c r="F300" t="n">
        <v>-1</v>
      </c>
      <c r="G300" t="s">
        <v>74</v>
      </c>
      <c r="H300" t="s">
        <v>75</v>
      </c>
      <c r="I300" t="s"/>
      <c r="J300" t="s">
        <v>76</v>
      </c>
      <c r="K300" t="n">
        <v>91</v>
      </c>
      <c r="L300" t="s">
        <v>77</v>
      </c>
      <c r="M300" t="s"/>
      <c r="N300" t="s">
        <v>509</v>
      </c>
      <c r="O300" t="s">
        <v>79</v>
      </c>
      <c r="P300" t="s">
        <v>506</v>
      </c>
      <c r="Q300" t="s"/>
      <c r="R300" t="s">
        <v>80</v>
      </c>
      <c r="S300" t="s">
        <v>185</v>
      </c>
      <c r="T300" t="s">
        <v>82</v>
      </c>
      <c r="U300" t="s"/>
      <c r="V300" t="s">
        <v>83</v>
      </c>
      <c r="W300" t="s">
        <v>140</v>
      </c>
      <c r="X300" t="s"/>
      <c r="Y300" t="s">
        <v>85</v>
      </c>
      <c r="Z300">
        <f>HYPERLINK("https://hotelmonitor-cachepage.eclerx.com/savepage/tk_15427244210625741_sr_2029.html","info")</f>
        <v/>
      </c>
      <c r="AA300" t="n">
        <v>-2311992</v>
      </c>
      <c r="AB300" t="s"/>
      <c r="AC300" t="s"/>
      <c r="AD300" t="s">
        <v>86</v>
      </c>
      <c r="AE300" t="s"/>
      <c r="AF300" t="s"/>
      <c r="AG300" t="s"/>
      <c r="AH300" t="s"/>
      <c r="AI300" t="s"/>
      <c r="AJ300" t="s"/>
      <c r="AK300" t="s">
        <v>87</v>
      </c>
      <c r="AL300" t="s">
        <v>88</v>
      </c>
      <c r="AM300" t="s"/>
      <c r="AN300" t="s">
        <v>87</v>
      </c>
      <c r="AO300" t="s"/>
      <c r="AP300" t="n">
        <v>46</v>
      </c>
      <c r="AQ300" t="s">
        <v>89</v>
      </c>
      <c r="AR300" t="s">
        <v>90</v>
      </c>
      <c r="AS300" t="s"/>
      <c r="AT300" t="s">
        <v>91</v>
      </c>
      <c r="AU300" t="s"/>
      <c r="AV300" t="s"/>
      <c r="AW300" t="s"/>
      <c r="AX300" t="s"/>
      <c r="AY300" t="n">
        <v>2311992</v>
      </c>
      <c r="AZ300" t="s">
        <v>508</v>
      </c>
      <c r="BA300" t="s"/>
      <c r="BB300" t="n">
        <v>100974</v>
      </c>
      <c r="BC300" t="n">
        <v>10.318356156349</v>
      </c>
      <c r="BD300" t="n">
        <v>44.808292022686</v>
      </c>
      <c r="BE300" t="s"/>
      <c r="BF300" t="s"/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93</v>
      </c>
    </row>
    <row r="301" spans="1:70">
      <c r="A301" t="s">
        <v>70</v>
      </c>
      <c r="B301" t="s">
        <v>71</v>
      </c>
      <c r="C301" t="s">
        <v>72</v>
      </c>
      <c r="D301" t="n">
        <v>2</v>
      </c>
      <c r="E301" t="s">
        <v>506</v>
      </c>
      <c r="F301" t="n">
        <v>-1</v>
      </c>
      <c r="G301" t="s">
        <v>74</v>
      </c>
      <c r="H301" t="s">
        <v>75</v>
      </c>
      <c r="I301" t="s"/>
      <c r="J301" t="s">
        <v>76</v>
      </c>
      <c r="K301" t="n">
        <v>95</v>
      </c>
      <c r="L301" t="s">
        <v>77</v>
      </c>
      <c r="M301" t="s"/>
      <c r="N301" t="s">
        <v>131</v>
      </c>
      <c r="O301" t="s">
        <v>79</v>
      </c>
      <c r="P301" t="s">
        <v>506</v>
      </c>
      <c r="Q301" t="s"/>
      <c r="R301" t="s">
        <v>80</v>
      </c>
      <c r="S301" t="s">
        <v>218</v>
      </c>
      <c r="T301" t="s">
        <v>82</v>
      </c>
      <c r="U301" t="s"/>
      <c r="V301" t="s">
        <v>83</v>
      </c>
      <c r="W301" t="s">
        <v>84</v>
      </c>
      <c r="X301" t="s"/>
      <c r="Y301" t="s">
        <v>85</v>
      </c>
      <c r="Z301">
        <f>HYPERLINK("https://hotelmonitor-cachepage.eclerx.com/savepage/tk_15427244210625741_sr_2029.html","info")</f>
        <v/>
      </c>
      <c r="AA301" t="n">
        <v>-2311992</v>
      </c>
      <c r="AB301" t="s"/>
      <c r="AC301" t="s"/>
      <c r="AD301" t="s">
        <v>86</v>
      </c>
      <c r="AE301" t="s"/>
      <c r="AF301" t="s"/>
      <c r="AG301" t="s"/>
      <c r="AH301" t="s"/>
      <c r="AI301" t="s"/>
      <c r="AJ301" t="s"/>
      <c r="AK301" t="s">
        <v>87</v>
      </c>
      <c r="AL301" t="s">
        <v>88</v>
      </c>
      <c r="AM301" t="s"/>
      <c r="AN301" t="s">
        <v>87</v>
      </c>
      <c r="AO301" t="s"/>
      <c r="AP301" t="n">
        <v>46</v>
      </c>
      <c r="AQ301" t="s">
        <v>89</v>
      </c>
      <c r="AR301" t="s">
        <v>99</v>
      </c>
      <c r="AS301" t="s"/>
      <c r="AT301" t="s">
        <v>91</v>
      </c>
      <c r="AU301" t="s"/>
      <c r="AV301" t="s"/>
      <c r="AW301" t="s"/>
      <c r="AX301" t="s"/>
      <c r="AY301" t="n">
        <v>2311992</v>
      </c>
      <c r="AZ301" t="s">
        <v>508</v>
      </c>
      <c r="BA301" t="s"/>
      <c r="BB301" t="n">
        <v>100974</v>
      </c>
      <c r="BC301" t="n">
        <v>10.318356156349</v>
      </c>
      <c r="BD301" t="n">
        <v>44.808292022686</v>
      </c>
      <c r="BE301" t="s"/>
      <c r="BF301" t="s"/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93</v>
      </c>
    </row>
    <row r="302" spans="1:70">
      <c r="A302" t="s">
        <v>70</v>
      </c>
      <c r="B302" t="s">
        <v>71</v>
      </c>
      <c r="C302" t="s">
        <v>72</v>
      </c>
      <c r="D302" t="n">
        <v>2</v>
      </c>
      <c r="E302" t="s">
        <v>506</v>
      </c>
      <c r="F302" t="n">
        <v>-1</v>
      </c>
      <c r="G302" t="s">
        <v>74</v>
      </c>
      <c r="H302" t="s">
        <v>75</v>
      </c>
      <c r="I302" t="s"/>
      <c r="J302" t="s">
        <v>76</v>
      </c>
      <c r="K302" t="n">
        <v>99</v>
      </c>
      <c r="L302" t="s">
        <v>77</v>
      </c>
      <c r="M302" t="s"/>
      <c r="N302" t="s">
        <v>510</v>
      </c>
      <c r="O302" t="s">
        <v>79</v>
      </c>
      <c r="P302" t="s">
        <v>506</v>
      </c>
      <c r="Q302" t="s"/>
      <c r="R302" t="s">
        <v>80</v>
      </c>
      <c r="S302" t="s">
        <v>511</v>
      </c>
      <c r="T302" t="s">
        <v>82</v>
      </c>
      <c r="U302" t="s"/>
      <c r="V302" t="s">
        <v>83</v>
      </c>
      <c r="W302" t="s">
        <v>84</v>
      </c>
      <c r="X302" t="s"/>
      <c r="Y302" t="s">
        <v>85</v>
      </c>
      <c r="Z302">
        <f>HYPERLINK("https://hotelmonitor-cachepage.eclerx.com/savepage/tk_15427244210625741_sr_2029.html","info")</f>
        <v/>
      </c>
      <c r="AA302" t="n">
        <v>-2311992</v>
      </c>
      <c r="AB302" t="s"/>
      <c r="AC302" t="s"/>
      <c r="AD302" t="s">
        <v>86</v>
      </c>
      <c r="AE302" t="s"/>
      <c r="AF302" t="s"/>
      <c r="AG302" t="s"/>
      <c r="AH302" t="s"/>
      <c r="AI302" t="s"/>
      <c r="AJ302" t="s"/>
      <c r="AK302" t="s">
        <v>87</v>
      </c>
      <c r="AL302" t="s">
        <v>88</v>
      </c>
      <c r="AM302" t="s"/>
      <c r="AN302" t="s">
        <v>87</v>
      </c>
      <c r="AO302" t="s"/>
      <c r="AP302" t="n">
        <v>46</v>
      </c>
      <c r="AQ302" t="s">
        <v>89</v>
      </c>
      <c r="AR302" t="s">
        <v>96</v>
      </c>
      <c r="AS302" t="s"/>
      <c r="AT302" t="s">
        <v>91</v>
      </c>
      <c r="AU302" t="s"/>
      <c r="AV302" t="s"/>
      <c r="AW302" t="s"/>
      <c r="AX302" t="s"/>
      <c r="AY302" t="n">
        <v>2311992</v>
      </c>
      <c r="AZ302" t="s">
        <v>508</v>
      </c>
      <c r="BA302" t="s"/>
      <c r="BB302" t="n">
        <v>100974</v>
      </c>
      <c r="BC302" t="n">
        <v>10.318356156349</v>
      </c>
      <c r="BD302" t="n">
        <v>44.808292022686</v>
      </c>
      <c r="BE302" t="s"/>
      <c r="BF302" t="s"/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93</v>
      </c>
    </row>
    <row r="303" spans="1:70">
      <c r="A303" t="s">
        <v>70</v>
      </c>
      <c r="B303" t="s">
        <v>71</v>
      </c>
      <c r="C303" t="s">
        <v>72</v>
      </c>
      <c r="D303" t="n">
        <v>2</v>
      </c>
      <c r="E303" t="s">
        <v>506</v>
      </c>
      <c r="F303" t="n">
        <v>-1</v>
      </c>
      <c r="G303" t="s">
        <v>74</v>
      </c>
      <c r="H303" t="s">
        <v>75</v>
      </c>
      <c r="I303" t="s"/>
      <c r="J303" t="s">
        <v>76</v>
      </c>
      <c r="K303" t="n">
        <v>105</v>
      </c>
      <c r="L303" t="s">
        <v>77</v>
      </c>
      <c r="M303" t="s"/>
      <c r="N303" t="s">
        <v>512</v>
      </c>
      <c r="O303" t="s">
        <v>79</v>
      </c>
      <c r="P303" t="s">
        <v>506</v>
      </c>
      <c r="Q303" t="s"/>
      <c r="R303" t="s">
        <v>80</v>
      </c>
      <c r="S303" t="s">
        <v>312</v>
      </c>
      <c r="T303" t="s">
        <v>82</v>
      </c>
      <c r="U303" t="s"/>
      <c r="V303" t="s">
        <v>83</v>
      </c>
      <c r="W303" t="s">
        <v>140</v>
      </c>
      <c r="X303" t="s"/>
      <c r="Y303" t="s">
        <v>85</v>
      </c>
      <c r="Z303">
        <f>HYPERLINK("https://hotelmonitor-cachepage.eclerx.com/savepage/tk_15427244210625741_sr_2029.html","info")</f>
        <v/>
      </c>
      <c r="AA303" t="n">
        <v>-2311992</v>
      </c>
      <c r="AB303" t="s"/>
      <c r="AC303" t="s"/>
      <c r="AD303" t="s">
        <v>86</v>
      </c>
      <c r="AE303" t="s"/>
      <c r="AF303" t="s"/>
      <c r="AG303" t="s"/>
      <c r="AH303" t="s"/>
      <c r="AI303" t="s"/>
      <c r="AJ303" t="s"/>
      <c r="AK303" t="s">
        <v>87</v>
      </c>
      <c r="AL303" t="s">
        <v>88</v>
      </c>
      <c r="AM303" t="s"/>
      <c r="AN303" t="s">
        <v>87</v>
      </c>
      <c r="AO303" t="s"/>
      <c r="AP303" t="n">
        <v>46</v>
      </c>
      <c r="AQ303" t="s">
        <v>89</v>
      </c>
      <c r="AR303" t="s">
        <v>90</v>
      </c>
      <c r="AS303" t="s"/>
      <c r="AT303" t="s">
        <v>91</v>
      </c>
      <c r="AU303" t="s"/>
      <c r="AV303" t="s"/>
      <c r="AW303" t="s"/>
      <c r="AX303" t="s"/>
      <c r="AY303" t="n">
        <v>2311992</v>
      </c>
      <c r="AZ303" t="s">
        <v>508</v>
      </c>
      <c r="BA303" t="s"/>
      <c r="BB303" t="n">
        <v>100974</v>
      </c>
      <c r="BC303" t="n">
        <v>10.318356156349</v>
      </c>
      <c r="BD303" t="n">
        <v>44.808292022686</v>
      </c>
      <c r="BE303" t="s"/>
      <c r="BF303" t="s"/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93</v>
      </c>
    </row>
    <row r="304" spans="1:70">
      <c r="A304" t="s">
        <v>70</v>
      </c>
      <c r="B304" t="s">
        <v>71</v>
      </c>
      <c r="C304" t="s">
        <v>72</v>
      </c>
      <c r="D304" t="n">
        <v>2</v>
      </c>
      <c r="E304" t="s">
        <v>506</v>
      </c>
      <c r="F304" t="n">
        <v>-1</v>
      </c>
      <c r="G304" t="s">
        <v>74</v>
      </c>
      <c r="H304" t="s">
        <v>75</v>
      </c>
      <c r="I304" t="s"/>
      <c r="J304" t="s">
        <v>76</v>
      </c>
      <c r="K304" t="n">
        <v>107</v>
      </c>
      <c r="L304" t="s">
        <v>77</v>
      </c>
      <c r="M304" t="s"/>
      <c r="N304" t="s">
        <v>131</v>
      </c>
      <c r="O304" t="s">
        <v>79</v>
      </c>
      <c r="P304" t="s">
        <v>506</v>
      </c>
      <c r="Q304" t="s"/>
      <c r="R304" t="s">
        <v>80</v>
      </c>
      <c r="S304" t="s">
        <v>187</v>
      </c>
      <c r="T304" t="s">
        <v>82</v>
      </c>
      <c r="U304" t="s"/>
      <c r="V304" t="s">
        <v>83</v>
      </c>
      <c r="W304" t="s">
        <v>140</v>
      </c>
      <c r="X304" t="s"/>
      <c r="Y304" t="s">
        <v>85</v>
      </c>
      <c r="Z304">
        <f>HYPERLINK("https://hotelmonitor-cachepage.eclerx.com/savepage/tk_15427244210625741_sr_2029.html","info")</f>
        <v/>
      </c>
      <c r="AA304" t="n">
        <v>-2311992</v>
      </c>
      <c r="AB304" t="s"/>
      <c r="AC304" t="s"/>
      <c r="AD304" t="s">
        <v>86</v>
      </c>
      <c r="AE304" t="s"/>
      <c r="AF304" t="s"/>
      <c r="AG304" t="s"/>
      <c r="AH304" t="s"/>
      <c r="AI304" t="s"/>
      <c r="AJ304" t="s"/>
      <c r="AK304" t="s">
        <v>87</v>
      </c>
      <c r="AL304" t="s">
        <v>88</v>
      </c>
      <c r="AM304" t="s"/>
      <c r="AN304" t="s">
        <v>87</v>
      </c>
      <c r="AO304" t="s"/>
      <c r="AP304" t="n">
        <v>46</v>
      </c>
      <c r="AQ304" t="s">
        <v>89</v>
      </c>
      <c r="AR304" t="s">
        <v>99</v>
      </c>
      <c r="AS304" t="s"/>
      <c r="AT304" t="s">
        <v>91</v>
      </c>
      <c r="AU304" t="s"/>
      <c r="AV304" t="s"/>
      <c r="AW304" t="s"/>
      <c r="AX304" t="s"/>
      <c r="AY304" t="n">
        <v>2311992</v>
      </c>
      <c r="AZ304" t="s">
        <v>508</v>
      </c>
      <c r="BA304" t="s"/>
      <c r="BB304" t="n">
        <v>100974</v>
      </c>
      <c r="BC304" t="n">
        <v>10.318356156349</v>
      </c>
      <c r="BD304" t="n">
        <v>44.808292022686</v>
      </c>
      <c r="BE304" t="s"/>
      <c r="BF304" t="s"/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93</v>
      </c>
    </row>
    <row r="305" spans="1:70">
      <c r="A305" t="s">
        <v>70</v>
      </c>
      <c r="B305" t="s">
        <v>71</v>
      </c>
      <c r="C305" t="s">
        <v>72</v>
      </c>
      <c r="D305" t="n">
        <v>2</v>
      </c>
      <c r="E305" t="s">
        <v>506</v>
      </c>
      <c r="F305" t="n">
        <v>-1</v>
      </c>
      <c r="G305" t="s">
        <v>74</v>
      </c>
      <c r="H305" t="s">
        <v>75</v>
      </c>
      <c r="I305" t="s"/>
      <c r="J305" t="s">
        <v>76</v>
      </c>
      <c r="K305" t="n">
        <v>108</v>
      </c>
      <c r="L305" t="s">
        <v>77</v>
      </c>
      <c r="M305" t="s"/>
      <c r="N305" t="s">
        <v>509</v>
      </c>
      <c r="O305" t="s">
        <v>79</v>
      </c>
      <c r="P305" t="s">
        <v>506</v>
      </c>
      <c r="Q305" t="s"/>
      <c r="R305" t="s">
        <v>80</v>
      </c>
      <c r="S305" t="s">
        <v>234</v>
      </c>
      <c r="T305" t="s">
        <v>82</v>
      </c>
      <c r="U305" t="s"/>
      <c r="V305" t="s">
        <v>83</v>
      </c>
      <c r="W305" t="s">
        <v>84</v>
      </c>
      <c r="X305" t="s"/>
      <c r="Y305" t="s">
        <v>85</v>
      </c>
      <c r="Z305">
        <f>HYPERLINK("https://hotelmonitor-cachepage.eclerx.com/savepage/tk_15427244210625741_sr_2029.html","info")</f>
        <v/>
      </c>
      <c r="AA305" t="n">
        <v>-2311992</v>
      </c>
      <c r="AB305" t="s"/>
      <c r="AC305" t="s"/>
      <c r="AD305" t="s">
        <v>86</v>
      </c>
      <c r="AE305" t="s"/>
      <c r="AF305" t="s"/>
      <c r="AG305" t="s"/>
      <c r="AH305" t="s"/>
      <c r="AI305" t="s"/>
      <c r="AJ305" t="s"/>
      <c r="AK305" t="s">
        <v>87</v>
      </c>
      <c r="AL305" t="s">
        <v>88</v>
      </c>
      <c r="AM305" t="s"/>
      <c r="AN305" t="s">
        <v>87</v>
      </c>
      <c r="AO305" t="s"/>
      <c r="AP305" t="n">
        <v>46</v>
      </c>
      <c r="AQ305" t="s">
        <v>89</v>
      </c>
      <c r="AR305" t="s">
        <v>90</v>
      </c>
      <c r="AS305" t="s"/>
      <c r="AT305" t="s">
        <v>91</v>
      </c>
      <c r="AU305" t="s"/>
      <c r="AV305" t="s"/>
      <c r="AW305" t="s"/>
      <c r="AX305" t="s"/>
      <c r="AY305" t="n">
        <v>2311992</v>
      </c>
      <c r="AZ305" t="s">
        <v>508</v>
      </c>
      <c r="BA305" t="s"/>
      <c r="BB305" t="n">
        <v>100974</v>
      </c>
      <c r="BC305" t="n">
        <v>10.318356156349</v>
      </c>
      <c r="BD305" t="n">
        <v>44.808292022686</v>
      </c>
      <c r="BE305" t="s"/>
      <c r="BF305" t="s"/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93</v>
      </c>
    </row>
    <row r="306" spans="1:70">
      <c r="A306" t="s">
        <v>70</v>
      </c>
      <c r="B306" t="s">
        <v>71</v>
      </c>
      <c r="C306" t="s">
        <v>72</v>
      </c>
      <c r="D306" t="n">
        <v>2</v>
      </c>
      <c r="E306" t="s">
        <v>506</v>
      </c>
      <c r="F306" t="n">
        <v>-1</v>
      </c>
      <c r="G306" t="s">
        <v>74</v>
      </c>
      <c r="H306" t="s">
        <v>75</v>
      </c>
      <c r="I306" t="s"/>
      <c r="J306" t="s">
        <v>76</v>
      </c>
      <c r="K306" t="n">
        <v>119</v>
      </c>
      <c r="L306" t="s">
        <v>77</v>
      </c>
      <c r="M306" t="s"/>
      <c r="N306" t="s">
        <v>513</v>
      </c>
      <c r="O306" t="s">
        <v>79</v>
      </c>
      <c r="P306" t="s">
        <v>506</v>
      </c>
      <c r="Q306" t="s"/>
      <c r="R306" t="s">
        <v>80</v>
      </c>
      <c r="S306" t="s">
        <v>409</v>
      </c>
      <c r="T306" t="s">
        <v>82</v>
      </c>
      <c r="U306" t="s"/>
      <c r="V306" t="s">
        <v>83</v>
      </c>
      <c r="W306" t="s">
        <v>140</v>
      </c>
      <c r="X306" t="s"/>
      <c r="Y306" t="s">
        <v>85</v>
      </c>
      <c r="Z306">
        <f>HYPERLINK("https://hotelmonitor-cachepage.eclerx.com/savepage/tk_15427244210625741_sr_2029.html","info")</f>
        <v/>
      </c>
      <c r="AA306" t="n">
        <v>-2311992</v>
      </c>
      <c r="AB306" t="s"/>
      <c r="AC306" t="s"/>
      <c r="AD306" t="s">
        <v>86</v>
      </c>
      <c r="AE306" t="s"/>
      <c r="AF306" t="s"/>
      <c r="AG306" t="s"/>
      <c r="AH306" t="s"/>
      <c r="AI306" t="s"/>
      <c r="AJ306" t="s"/>
      <c r="AK306" t="s">
        <v>87</v>
      </c>
      <c r="AL306" t="s">
        <v>88</v>
      </c>
      <c r="AM306" t="s"/>
      <c r="AN306" t="s">
        <v>87</v>
      </c>
      <c r="AO306" t="s"/>
      <c r="AP306" t="n">
        <v>46</v>
      </c>
      <c r="AQ306" t="s">
        <v>89</v>
      </c>
      <c r="AR306" t="s">
        <v>90</v>
      </c>
      <c r="AS306" t="s"/>
      <c r="AT306" t="s">
        <v>91</v>
      </c>
      <c r="AU306" t="s"/>
      <c r="AV306" t="s"/>
      <c r="AW306" t="s"/>
      <c r="AX306" t="s"/>
      <c r="AY306" t="n">
        <v>2311992</v>
      </c>
      <c r="AZ306" t="s">
        <v>508</v>
      </c>
      <c r="BA306" t="s"/>
      <c r="BB306" t="n">
        <v>100974</v>
      </c>
      <c r="BC306" t="n">
        <v>10.318356156349</v>
      </c>
      <c r="BD306" t="n">
        <v>44.808292022686</v>
      </c>
      <c r="BE306" t="s"/>
      <c r="BF306" t="s"/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93</v>
      </c>
    </row>
    <row r="307" spans="1:70">
      <c r="A307" t="s">
        <v>70</v>
      </c>
      <c r="B307" t="s">
        <v>71</v>
      </c>
      <c r="C307" t="s">
        <v>72</v>
      </c>
      <c r="D307" t="n">
        <v>2</v>
      </c>
      <c r="E307" t="s">
        <v>506</v>
      </c>
      <c r="F307" t="n">
        <v>-1</v>
      </c>
      <c r="G307" t="s">
        <v>74</v>
      </c>
      <c r="H307" t="s">
        <v>75</v>
      </c>
      <c r="I307" t="s"/>
      <c r="J307" t="s">
        <v>76</v>
      </c>
      <c r="K307" t="n">
        <v>120</v>
      </c>
      <c r="L307" t="s">
        <v>77</v>
      </c>
      <c r="M307" t="s"/>
      <c r="N307" t="s">
        <v>514</v>
      </c>
      <c r="O307" t="s">
        <v>79</v>
      </c>
      <c r="P307" t="s">
        <v>506</v>
      </c>
      <c r="Q307" t="s"/>
      <c r="R307" t="s">
        <v>80</v>
      </c>
      <c r="S307" t="s">
        <v>515</v>
      </c>
      <c r="T307" t="s">
        <v>82</v>
      </c>
      <c r="U307" t="s"/>
      <c r="V307" t="s">
        <v>83</v>
      </c>
      <c r="W307" t="s">
        <v>84</v>
      </c>
      <c r="X307" t="s"/>
      <c r="Y307" t="s">
        <v>85</v>
      </c>
      <c r="Z307">
        <f>HYPERLINK("https://hotelmonitor-cachepage.eclerx.com/savepage/tk_15427244210625741_sr_2029.html","info")</f>
        <v/>
      </c>
      <c r="AA307" t="n">
        <v>-2311992</v>
      </c>
      <c r="AB307" t="s"/>
      <c r="AC307" t="s"/>
      <c r="AD307" t="s">
        <v>86</v>
      </c>
      <c r="AE307" t="s"/>
      <c r="AF307" t="s"/>
      <c r="AG307" t="s"/>
      <c r="AH307" t="s"/>
      <c r="AI307" t="s"/>
      <c r="AJ307" t="s"/>
      <c r="AK307" t="s">
        <v>87</v>
      </c>
      <c r="AL307" t="s">
        <v>88</v>
      </c>
      <c r="AM307" t="s"/>
      <c r="AN307" t="s">
        <v>87</v>
      </c>
      <c r="AO307" t="s"/>
      <c r="AP307" t="n">
        <v>46</v>
      </c>
      <c r="AQ307" t="s">
        <v>89</v>
      </c>
      <c r="AR307" t="s">
        <v>96</v>
      </c>
      <c r="AS307" t="s"/>
      <c r="AT307" t="s">
        <v>91</v>
      </c>
      <c r="AU307" t="s"/>
      <c r="AV307" t="s"/>
      <c r="AW307" t="s"/>
      <c r="AX307" t="s"/>
      <c r="AY307" t="n">
        <v>2311992</v>
      </c>
      <c r="AZ307" t="s">
        <v>508</v>
      </c>
      <c r="BA307" t="s"/>
      <c r="BB307" t="n">
        <v>100974</v>
      </c>
      <c r="BC307" t="n">
        <v>10.318356156349</v>
      </c>
      <c r="BD307" t="n">
        <v>44.808292022686</v>
      </c>
      <c r="BE307" t="s"/>
      <c r="BF307" t="s"/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93</v>
      </c>
    </row>
    <row r="308" spans="1:70">
      <c r="A308" t="s">
        <v>70</v>
      </c>
      <c r="B308" t="s">
        <v>71</v>
      </c>
      <c r="C308" t="s">
        <v>72</v>
      </c>
      <c r="D308" t="n">
        <v>2</v>
      </c>
      <c r="E308" t="s">
        <v>506</v>
      </c>
      <c r="F308" t="n">
        <v>-1</v>
      </c>
      <c r="G308" t="s">
        <v>74</v>
      </c>
      <c r="H308" t="s">
        <v>75</v>
      </c>
      <c r="I308" t="s"/>
      <c r="J308" t="s">
        <v>76</v>
      </c>
      <c r="K308" t="n">
        <v>122</v>
      </c>
      <c r="L308" t="s">
        <v>77</v>
      </c>
      <c r="M308" t="s"/>
      <c r="N308" t="s">
        <v>512</v>
      </c>
      <c r="O308" t="s">
        <v>79</v>
      </c>
      <c r="P308" t="s">
        <v>506</v>
      </c>
      <c r="Q308" t="s"/>
      <c r="R308" t="s">
        <v>80</v>
      </c>
      <c r="S308" t="s">
        <v>313</v>
      </c>
      <c r="T308" t="s">
        <v>82</v>
      </c>
      <c r="U308" t="s"/>
      <c r="V308" t="s">
        <v>83</v>
      </c>
      <c r="W308" t="s">
        <v>84</v>
      </c>
      <c r="X308" t="s"/>
      <c r="Y308" t="s">
        <v>85</v>
      </c>
      <c r="Z308">
        <f>HYPERLINK("https://hotelmonitor-cachepage.eclerx.com/savepage/tk_15427244210625741_sr_2029.html","info")</f>
        <v/>
      </c>
      <c r="AA308" t="n">
        <v>-2311992</v>
      </c>
      <c r="AB308" t="s"/>
      <c r="AC308" t="s"/>
      <c r="AD308" t="s">
        <v>86</v>
      </c>
      <c r="AE308" t="s"/>
      <c r="AF308" t="s"/>
      <c r="AG308" t="s"/>
      <c r="AH308" t="s"/>
      <c r="AI308" t="s"/>
      <c r="AJ308" t="s"/>
      <c r="AK308" t="s">
        <v>87</v>
      </c>
      <c r="AL308" t="s">
        <v>88</v>
      </c>
      <c r="AM308" t="s"/>
      <c r="AN308" t="s">
        <v>87</v>
      </c>
      <c r="AO308" t="s"/>
      <c r="AP308" t="n">
        <v>46</v>
      </c>
      <c r="AQ308" t="s">
        <v>89</v>
      </c>
      <c r="AR308" t="s">
        <v>90</v>
      </c>
      <c r="AS308" t="s"/>
      <c r="AT308" t="s">
        <v>91</v>
      </c>
      <c r="AU308" t="s"/>
      <c r="AV308" t="s"/>
      <c r="AW308" t="s"/>
      <c r="AX308" t="s"/>
      <c r="AY308" t="n">
        <v>2311992</v>
      </c>
      <c r="AZ308" t="s">
        <v>508</v>
      </c>
      <c r="BA308" t="s"/>
      <c r="BB308" t="n">
        <v>100974</v>
      </c>
      <c r="BC308" t="n">
        <v>10.318356156349</v>
      </c>
      <c r="BD308" t="n">
        <v>44.808292022686</v>
      </c>
      <c r="BE308" t="s"/>
      <c r="BF308" t="s"/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93</v>
      </c>
    </row>
    <row r="309" spans="1:70">
      <c r="A309" t="s">
        <v>70</v>
      </c>
      <c r="B309" t="s">
        <v>71</v>
      </c>
      <c r="C309" t="s">
        <v>72</v>
      </c>
      <c r="D309" t="n">
        <v>2</v>
      </c>
      <c r="E309" t="s">
        <v>506</v>
      </c>
      <c r="F309" t="n">
        <v>-1</v>
      </c>
      <c r="G309" t="s">
        <v>74</v>
      </c>
      <c r="H309" t="s">
        <v>75</v>
      </c>
      <c r="I309" t="s"/>
      <c r="J309" t="s">
        <v>76</v>
      </c>
      <c r="K309" t="n">
        <v>124</v>
      </c>
      <c r="L309" t="s">
        <v>77</v>
      </c>
      <c r="M309" t="s"/>
      <c r="N309" t="s">
        <v>339</v>
      </c>
      <c r="O309" t="s">
        <v>79</v>
      </c>
      <c r="P309" t="s">
        <v>506</v>
      </c>
      <c r="Q309" t="s"/>
      <c r="R309" t="s">
        <v>80</v>
      </c>
      <c r="S309" t="s">
        <v>516</v>
      </c>
      <c r="T309" t="s">
        <v>82</v>
      </c>
      <c r="U309" t="s"/>
      <c r="V309" t="s">
        <v>83</v>
      </c>
      <c r="W309" t="s">
        <v>140</v>
      </c>
      <c r="X309" t="s"/>
      <c r="Y309" t="s">
        <v>85</v>
      </c>
      <c r="Z309">
        <f>HYPERLINK("https://hotelmonitor-cachepage.eclerx.com/savepage/tk_15427244210625741_sr_2029.html","info")</f>
        <v/>
      </c>
      <c r="AA309" t="n">
        <v>-2311992</v>
      </c>
      <c r="AB309" t="s"/>
      <c r="AC309" t="s"/>
      <c r="AD309" t="s">
        <v>86</v>
      </c>
      <c r="AE309" t="s"/>
      <c r="AF309" t="s"/>
      <c r="AG309" t="s"/>
      <c r="AH309" t="s"/>
      <c r="AI309" t="s"/>
      <c r="AJ309" t="s"/>
      <c r="AK309" t="s">
        <v>87</v>
      </c>
      <c r="AL309" t="s">
        <v>88</v>
      </c>
      <c r="AM309" t="s"/>
      <c r="AN309" t="s">
        <v>87</v>
      </c>
      <c r="AO309" t="s"/>
      <c r="AP309" t="n">
        <v>46</v>
      </c>
      <c r="AQ309" t="s">
        <v>89</v>
      </c>
      <c r="AR309" t="s">
        <v>99</v>
      </c>
      <c r="AS309" t="s"/>
      <c r="AT309" t="s">
        <v>91</v>
      </c>
      <c r="AU309" t="s"/>
      <c r="AV309" t="s"/>
      <c r="AW309" t="s"/>
      <c r="AX309" t="s"/>
      <c r="AY309" t="n">
        <v>2311992</v>
      </c>
      <c r="AZ309" t="s">
        <v>508</v>
      </c>
      <c r="BA309" t="s"/>
      <c r="BB309" t="n">
        <v>100974</v>
      </c>
      <c r="BC309" t="n">
        <v>10.318356156349</v>
      </c>
      <c r="BD309" t="n">
        <v>44.808292022686</v>
      </c>
      <c r="BE309" t="s"/>
      <c r="BF309" t="s"/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93</v>
      </c>
    </row>
    <row r="310" spans="1:70">
      <c r="A310" t="s">
        <v>70</v>
      </c>
      <c r="B310" t="s">
        <v>71</v>
      </c>
      <c r="C310" t="s">
        <v>72</v>
      </c>
      <c r="D310" t="n">
        <v>2</v>
      </c>
      <c r="E310" t="s">
        <v>506</v>
      </c>
      <c r="F310" t="n">
        <v>-1</v>
      </c>
      <c r="G310" t="s">
        <v>74</v>
      </c>
      <c r="H310" t="s">
        <v>75</v>
      </c>
      <c r="I310" t="s"/>
      <c r="J310" t="s">
        <v>76</v>
      </c>
      <c r="K310" t="n">
        <v>124</v>
      </c>
      <c r="L310" t="s">
        <v>77</v>
      </c>
      <c r="M310" t="s"/>
      <c r="N310" t="s">
        <v>517</v>
      </c>
      <c r="O310" t="s">
        <v>79</v>
      </c>
      <c r="P310" t="s">
        <v>506</v>
      </c>
      <c r="Q310" t="s"/>
      <c r="R310" t="s">
        <v>80</v>
      </c>
      <c r="S310" t="s">
        <v>516</v>
      </c>
      <c r="T310" t="s">
        <v>82</v>
      </c>
      <c r="U310" t="s"/>
      <c r="V310" t="s">
        <v>83</v>
      </c>
      <c r="W310" t="s">
        <v>140</v>
      </c>
      <c r="X310" t="s"/>
      <c r="Y310" t="s">
        <v>85</v>
      </c>
      <c r="Z310">
        <f>HYPERLINK("https://hotelmonitor-cachepage.eclerx.com/savepage/tk_15427244210625741_sr_2029.html","info")</f>
        <v/>
      </c>
      <c r="AA310" t="n">
        <v>-2311992</v>
      </c>
      <c r="AB310" t="s"/>
      <c r="AC310" t="s"/>
      <c r="AD310" t="s">
        <v>86</v>
      </c>
      <c r="AE310" t="s"/>
      <c r="AF310" t="s"/>
      <c r="AG310" t="s"/>
      <c r="AH310" t="s"/>
      <c r="AI310" t="s"/>
      <c r="AJ310" t="s"/>
      <c r="AK310" t="s">
        <v>87</v>
      </c>
      <c r="AL310" t="s">
        <v>88</v>
      </c>
      <c r="AM310" t="s"/>
      <c r="AN310" t="s">
        <v>87</v>
      </c>
      <c r="AO310" t="s"/>
      <c r="AP310" t="n">
        <v>46</v>
      </c>
      <c r="AQ310" t="s">
        <v>89</v>
      </c>
      <c r="AR310" t="s">
        <v>90</v>
      </c>
      <c r="AS310" t="s"/>
      <c r="AT310" t="s">
        <v>91</v>
      </c>
      <c r="AU310" t="s"/>
      <c r="AV310" t="s"/>
      <c r="AW310" t="s"/>
      <c r="AX310" t="s"/>
      <c r="AY310" t="n">
        <v>2311992</v>
      </c>
      <c r="AZ310" t="s">
        <v>508</v>
      </c>
      <c r="BA310" t="s"/>
      <c r="BB310" t="n">
        <v>100974</v>
      </c>
      <c r="BC310" t="n">
        <v>10.318356156349</v>
      </c>
      <c r="BD310" t="n">
        <v>44.808292022686</v>
      </c>
      <c r="BE310" t="s"/>
      <c r="BF310" t="s"/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93</v>
      </c>
    </row>
    <row r="311" spans="1:70">
      <c r="A311" t="s">
        <v>70</v>
      </c>
      <c r="B311" t="s">
        <v>71</v>
      </c>
      <c r="C311" t="s">
        <v>72</v>
      </c>
      <c r="D311" t="n">
        <v>2</v>
      </c>
      <c r="E311" t="s">
        <v>506</v>
      </c>
      <c r="F311" t="n">
        <v>-1</v>
      </c>
      <c r="G311" t="s">
        <v>74</v>
      </c>
      <c r="H311" t="s">
        <v>75</v>
      </c>
      <c r="I311" t="s"/>
      <c r="J311" t="s">
        <v>76</v>
      </c>
      <c r="K311" t="n">
        <v>124</v>
      </c>
      <c r="L311" t="s">
        <v>77</v>
      </c>
      <c r="M311" t="s"/>
      <c r="N311" t="s">
        <v>339</v>
      </c>
      <c r="O311" t="s">
        <v>79</v>
      </c>
      <c r="P311" t="s">
        <v>506</v>
      </c>
      <c r="Q311" t="s"/>
      <c r="R311" t="s">
        <v>80</v>
      </c>
      <c r="S311" t="s">
        <v>516</v>
      </c>
      <c r="T311" t="s">
        <v>82</v>
      </c>
      <c r="U311" t="s"/>
      <c r="V311" t="s">
        <v>83</v>
      </c>
      <c r="W311" t="s">
        <v>84</v>
      </c>
      <c r="X311" t="s"/>
      <c r="Y311" t="s">
        <v>85</v>
      </c>
      <c r="Z311">
        <f>HYPERLINK("https://hotelmonitor-cachepage.eclerx.com/savepage/tk_15427244210625741_sr_2029.html","info")</f>
        <v/>
      </c>
      <c r="AA311" t="n">
        <v>-2311992</v>
      </c>
      <c r="AB311" t="s"/>
      <c r="AC311" t="s"/>
      <c r="AD311" t="s">
        <v>86</v>
      </c>
      <c r="AE311" t="s"/>
      <c r="AF311" t="s"/>
      <c r="AG311" t="s"/>
      <c r="AH311" t="s"/>
      <c r="AI311" t="s"/>
      <c r="AJ311" t="s"/>
      <c r="AK311" t="s">
        <v>87</v>
      </c>
      <c r="AL311" t="s">
        <v>88</v>
      </c>
      <c r="AM311" t="s"/>
      <c r="AN311" t="s">
        <v>87</v>
      </c>
      <c r="AO311" t="s"/>
      <c r="AP311" t="n">
        <v>46</v>
      </c>
      <c r="AQ311" t="s">
        <v>89</v>
      </c>
      <c r="AR311" t="s">
        <v>99</v>
      </c>
      <c r="AS311" t="s"/>
      <c r="AT311" t="s">
        <v>91</v>
      </c>
      <c r="AU311" t="s"/>
      <c r="AV311" t="s"/>
      <c r="AW311" t="s"/>
      <c r="AX311" t="s"/>
      <c r="AY311" t="n">
        <v>2311992</v>
      </c>
      <c r="AZ311" t="s">
        <v>508</v>
      </c>
      <c r="BA311" t="s"/>
      <c r="BB311" t="n">
        <v>100974</v>
      </c>
      <c r="BC311" t="n">
        <v>10.318356156349</v>
      </c>
      <c r="BD311" t="n">
        <v>44.808292022686</v>
      </c>
      <c r="BE311" t="s"/>
      <c r="BF311" t="s"/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93</v>
      </c>
    </row>
    <row r="312" spans="1:70">
      <c r="A312" t="s">
        <v>70</v>
      </c>
      <c r="B312" t="s">
        <v>71</v>
      </c>
      <c r="C312" t="s">
        <v>72</v>
      </c>
      <c r="D312" t="n">
        <v>2</v>
      </c>
      <c r="E312" t="s">
        <v>506</v>
      </c>
      <c r="F312" t="n">
        <v>-1</v>
      </c>
      <c r="G312" t="s">
        <v>74</v>
      </c>
      <c r="H312" t="s">
        <v>75</v>
      </c>
      <c r="I312" t="s"/>
      <c r="J312" t="s">
        <v>76</v>
      </c>
      <c r="K312" t="n">
        <v>136</v>
      </c>
      <c r="L312" t="s">
        <v>77</v>
      </c>
      <c r="M312" t="s"/>
      <c r="N312" t="s">
        <v>513</v>
      </c>
      <c r="O312" t="s">
        <v>79</v>
      </c>
      <c r="P312" t="s">
        <v>506</v>
      </c>
      <c r="Q312" t="s"/>
      <c r="R312" t="s">
        <v>80</v>
      </c>
      <c r="S312" t="s">
        <v>473</v>
      </c>
      <c r="T312" t="s">
        <v>82</v>
      </c>
      <c r="U312" t="s"/>
      <c r="V312" t="s">
        <v>83</v>
      </c>
      <c r="W312" t="s">
        <v>84</v>
      </c>
      <c r="X312" t="s"/>
      <c r="Y312" t="s">
        <v>85</v>
      </c>
      <c r="Z312">
        <f>HYPERLINK("https://hotelmonitor-cachepage.eclerx.com/savepage/tk_15427244210625741_sr_2029.html","info")</f>
        <v/>
      </c>
      <c r="AA312" t="n">
        <v>-2311992</v>
      </c>
      <c r="AB312" t="s"/>
      <c r="AC312" t="s"/>
      <c r="AD312" t="s">
        <v>86</v>
      </c>
      <c r="AE312" t="s"/>
      <c r="AF312" t="s"/>
      <c r="AG312" t="s"/>
      <c r="AH312" t="s"/>
      <c r="AI312" t="s"/>
      <c r="AJ312" t="s"/>
      <c r="AK312" t="s">
        <v>87</v>
      </c>
      <c r="AL312" t="s">
        <v>88</v>
      </c>
      <c r="AM312" t="s"/>
      <c r="AN312" t="s">
        <v>87</v>
      </c>
      <c r="AO312" t="s"/>
      <c r="AP312" t="n">
        <v>46</v>
      </c>
      <c r="AQ312" t="s">
        <v>89</v>
      </c>
      <c r="AR312" t="s">
        <v>90</v>
      </c>
      <c r="AS312" t="s"/>
      <c r="AT312" t="s">
        <v>91</v>
      </c>
      <c r="AU312" t="s"/>
      <c r="AV312" t="s"/>
      <c r="AW312" t="s"/>
      <c r="AX312" t="s"/>
      <c r="AY312" t="n">
        <v>2311992</v>
      </c>
      <c r="AZ312" t="s">
        <v>508</v>
      </c>
      <c r="BA312" t="s"/>
      <c r="BB312" t="n">
        <v>100974</v>
      </c>
      <c r="BC312" t="n">
        <v>10.318356156349</v>
      </c>
      <c r="BD312" t="n">
        <v>44.808292022686</v>
      </c>
      <c r="BE312" t="s"/>
      <c r="BF312" t="s"/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93</v>
      </c>
    </row>
    <row r="313" spans="1:70">
      <c r="A313" t="s">
        <v>70</v>
      </c>
      <c r="B313" t="s">
        <v>71</v>
      </c>
      <c r="C313" t="s">
        <v>72</v>
      </c>
      <c r="D313" t="n">
        <v>2</v>
      </c>
      <c r="E313" t="s">
        <v>506</v>
      </c>
      <c r="F313" t="n">
        <v>-1</v>
      </c>
      <c r="G313" t="s">
        <v>74</v>
      </c>
      <c r="H313" t="s">
        <v>75</v>
      </c>
      <c r="I313" t="s"/>
      <c r="J313" t="s">
        <v>76</v>
      </c>
      <c r="K313" t="n">
        <v>150</v>
      </c>
      <c r="L313" t="s">
        <v>77</v>
      </c>
      <c r="M313" t="s"/>
      <c r="N313" t="s">
        <v>517</v>
      </c>
      <c r="O313" t="s">
        <v>79</v>
      </c>
      <c r="P313" t="s">
        <v>506</v>
      </c>
      <c r="Q313" t="s"/>
      <c r="R313" t="s">
        <v>80</v>
      </c>
      <c r="S313" t="s">
        <v>265</v>
      </c>
      <c r="T313" t="s">
        <v>82</v>
      </c>
      <c r="U313" t="s"/>
      <c r="V313" t="s">
        <v>83</v>
      </c>
      <c r="W313" t="s">
        <v>84</v>
      </c>
      <c r="X313" t="s"/>
      <c r="Y313" t="s">
        <v>85</v>
      </c>
      <c r="Z313">
        <f>HYPERLINK("https://hotelmonitor-cachepage.eclerx.com/savepage/tk_15427244210625741_sr_2029.html","info")</f>
        <v/>
      </c>
      <c r="AA313" t="n">
        <v>-2311992</v>
      </c>
      <c r="AB313" t="s"/>
      <c r="AC313" t="s"/>
      <c r="AD313" t="s">
        <v>86</v>
      </c>
      <c r="AE313" t="s"/>
      <c r="AF313" t="s"/>
      <c r="AG313" t="s"/>
      <c r="AH313" t="s"/>
      <c r="AI313" t="s"/>
      <c r="AJ313" t="s"/>
      <c r="AK313" t="s">
        <v>87</v>
      </c>
      <c r="AL313" t="s">
        <v>88</v>
      </c>
      <c r="AM313" t="s"/>
      <c r="AN313" t="s">
        <v>87</v>
      </c>
      <c r="AO313" t="s"/>
      <c r="AP313" t="n">
        <v>46</v>
      </c>
      <c r="AQ313" t="s">
        <v>89</v>
      </c>
      <c r="AR313" t="s">
        <v>90</v>
      </c>
      <c r="AS313" t="s"/>
      <c r="AT313" t="s">
        <v>91</v>
      </c>
      <c r="AU313" t="s"/>
      <c r="AV313" t="s"/>
      <c r="AW313" t="s"/>
      <c r="AX313" t="s"/>
      <c r="AY313" t="n">
        <v>2311992</v>
      </c>
      <c r="AZ313" t="s">
        <v>508</v>
      </c>
      <c r="BA313" t="s"/>
      <c r="BB313" t="n">
        <v>100974</v>
      </c>
      <c r="BC313" t="n">
        <v>10.318356156349</v>
      </c>
      <c r="BD313" t="n">
        <v>44.808292022686</v>
      </c>
      <c r="BE313" t="s"/>
      <c r="BF313" t="s"/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93</v>
      </c>
    </row>
    <row r="314" spans="1:70">
      <c r="A314" t="s">
        <v>70</v>
      </c>
      <c r="B314" t="s">
        <v>71</v>
      </c>
      <c r="C314" t="s">
        <v>72</v>
      </c>
      <c r="D314" t="n">
        <v>2</v>
      </c>
      <c r="E314" t="s">
        <v>506</v>
      </c>
      <c r="F314" t="n">
        <v>-1</v>
      </c>
      <c r="G314" t="s">
        <v>74</v>
      </c>
      <c r="H314" t="s">
        <v>75</v>
      </c>
      <c r="I314" t="s"/>
      <c r="J314" t="s">
        <v>76</v>
      </c>
      <c r="K314" t="n">
        <v>153</v>
      </c>
      <c r="L314" t="s">
        <v>77</v>
      </c>
      <c r="M314" t="s"/>
      <c r="N314" t="s">
        <v>518</v>
      </c>
      <c r="O314" t="s">
        <v>79</v>
      </c>
      <c r="P314" t="s">
        <v>506</v>
      </c>
      <c r="Q314" t="s"/>
      <c r="R314" t="s">
        <v>80</v>
      </c>
      <c r="S314" t="s">
        <v>109</v>
      </c>
      <c r="T314" t="s">
        <v>82</v>
      </c>
      <c r="U314" t="s"/>
      <c r="V314" t="s">
        <v>83</v>
      </c>
      <c r="W314" t="s">
        <v>140</v>
      </c>
      <c r="X314" t="s"/>
      <c r="Y314" t="s">
        <v>85</v>
      </c>
      <c r="Z314">
        <f>HYPERLINK("https://hotelmonitor-cachepage.eclerx.com/savepage/tk_15427244210625741_sr_2029.html","info")</f>
        <v/>
      </c>
      <c r="AA314" t="n">
        <v>-2311992</v>
      </c>
      <c r="AB314" t="s"/>
      <c r="AC314" t="s"/>
      <c r="AD314" t="s">
        <v>86</v>
      </c>
      <c r="AE314" t="s"/>
      <c r="AF314" t="s"/>
      <c r="AG314" t="s"/>
      <c r="AH314" t="s"/>
      <c r="AI314" t="s"/>
      <c r="AJ314" t="s"/>
      <c r="AK314" t="s">
        <v>87</v>
      </c>
      <c r="AL314" t="s">
        <v>88</v>
      </c>
      <c r="AM314" t="s"/>
      <c r="AN314" t="s">
        <v>87</v>
      </c>
      <c r="AO314" t="s"/>
      <c r="AP314" t="n">
        <v>46</v>
      </c>
      <c r="AQ314" t="s">
        <v>89</v>
      </c>
      <c r="AR314" t="s">
        <v>90</v>
      </c>
      <c r="AS314" t="s"/>
      <c r="AT314" t="s">
        <v>91</v>
      </c>
      <c r="AU314" t="s"/>
      <c r="AV314" t="s"/>
      <c r="AW314" t="s"/>
      <c r="AX314" t="s"/>
      <c r="AY314" t="n">
        <v>2311992</v>
      </c>
      <c r="AZ314" t="s">
        <v>508</v>
      </c>
      <c r="BA314" t="s"/>
      <c r="BB314" t="n">
        <v>100974</v>
      </c>
      <c r="BC314" t="n">
        <v>10.318356156349</v>
      </c>
      <c r="BD314" t="n">
        <v>44.808292022686</v>
      </c>
      <c r="BE314" t="s"/>
      <c r="BF314" t="s"/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93</v>
      </c>
    </row>
    <row r="315" spans="1:70">
      <c r="A315" t="s">
        <v>70</v>
      </c>
      <c r="B315" t="s">
        <v>71</v>
      </c>
      <c r="C315" t="s">
        <v>72</v>
      </c>
      <c r="D315" t="n">
        <v>2</v>
      </c>
      <c r="E315" t="s">
        <v>506</v>
      </c>
      <c r="F315" t="n">
        <v>-1</v>
      </c>
      <c r="G315" t="s">
        <v>74</v>
      </c>
      <c r="H315" t="s">
        <v>75</v>
      </c>
      <c r="I315" t="s"/>
      <c r="J315" t="s">
        <v>76</v>
      </c>
      <c r="K315" t="n">
        <v>157</v>
      </c>
      <c r="L315" t="s">
        <v>77</v>
      </c>
      <c r="M315" t="s"/>
      <c r="N315" t="s">
        <v>519</v>
      </c>
      <c r="O315" t="s">
        <v>79</v>
      </c>
      <c r="P315" t="s">
        <v>506</v>
      </c>
      <c r="Q315" t="s"/>
      <c r="R315" t="s">
        <v>80</v>
      </c>
      <c r="S315" t="s">
        <v>192</v>
      </c>
      <c r="T315" t="s">
        <v>82</v>
      </c>
      <c r="U315" t="s"/>
      <c r="V315" t="s">
        <v>83</v>
      </c>
      <c r="W315" t="s">
        <v>140</v>
      </c>
      <c r="X315" t="s"/>
      <c r="Y315" t="s">
        <v>85</v>
      </c>
      <c r="Z315">
        <f>HYPERLINK("https://hotelmonitor-cachepage.eclerx.com/savepage/tk_15427244210625741_sr_2029.html","info")</f>
        <v/>
      </c>
      <c r="AA315" t="n">
        <v>-2311992</v>
      </c>
      <c r="AB315" t="s"/>
      <c r="AC315" t="s"/>
      <c r="AD315" t="s">
        <v>86</v>
      </c>
      <c r="AE315" t="s"/>
      <c r="AF315" t="s"/>
      <c r="AG315" t="s"/>
      <c r="AH315" t="s"/>
      <c r="AI315" t="s"/>
      <c r="AJ315" t="s"/>
      <c r="AK315" t="s">
        <v>87</v>
      </c>
      <c r="AL315" t="s">
        <v>88</v>
      </c>
      <c r="AM315" t="s"/>
      <c r="AN315" t="s">
        <v>87</v>
      </c>
      <c r="AO315" t="s"/>
      <c r="AP315" t="n">
        <v>46</v>
      </c>
      <c r="AQ315" t="s">
        <v>89</v>
      </c>
      <c r="AR315" t="s">
        <v>90</v>
      </c>
      <c r="AS315" t="s"/>
      <c r="AT315" t="s">
        <v>91</v>
      </c>
      <c r="AU315" t="s"/>
      <c r="AV315" t="s"/>
      <c r="AW315" t="s"/>
      <c r="AX315" t="s"/>
      <c r="AY315" t="n">
        <v>2311992</v>
      </c>
      <c r="AZ315" t="s">
        <v>508</v>
      </c>
      <c r="BA315" t="s"/>
      <c r="BB315" t="n">
        <v>100974</v>
      </c>
      <c r="BC315" t="n">
        <v>10.318356156349</v>
      </c>
      <c r="BD315" t="n">
        <v>44.808292022686</v>
      </c>
      <c r="BE315" t="s"/>
      <c r="BF315" t="s"/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93</v>
      </c>
    </row>
    <row r="316" spans="1:70">
      <c r="A316" t="s">
        <v>70</v>
      </c>
      <c r="B316" t="s">
        <v>71</v>
      </c>
      <c r="C316" t="s">
        <v>72</v>
      </c>
      <c r="D316" t="n">
        <v>2</v>
      </c>
      <c r="E316" t="s">
        <v>506</v>
      </c>
      <c r="F316" t="n">
        <v>-1</v>
      </c>
      <c r="G316" t="s">
        <v>74</v>
      </c>
      <c r="H316" t="s">
        <v>75</v>
      </c>
      <c r="I316" t="s"/>
      <c r="J316" t="s">
        <v>76</v>
      </c>
      <c r="K316" t="n">
        <v>170</v>
      </c>
      <c r="L316" t="s">
        <v>77</v>
      </c>
      <c r="M316" t="s"/>
      <c r="N316" t="s">
        <v>518</v>
      </c>
      <c r="O316" t="s">
        <v>79</v>
      </c>
      <c r="P316" t="s">
        <v>506</v>
      </c>
      <c r="Q316" t="s"/>
      <c r="R316" t="s">
        <v>80</v>
      </c>
      <c r="S316" t="s">
        <v>116</v>
      </c>
      <c r="T316" t="s">
        <v>82</v>
      </c>
      <c r="U316" t="s"/>
      <c r="V316" t="s">
        <v>83</v>
      </c>
      <c r="W316" t="s">
        <v>84</v>
      </c>
      <c r="X316" t="s"/>
      <c r="Y316" t="s">
        <v>85</v>
      </c>
      <c r="Z316">
        <f>HYPERLINK("https://hotelmonitor-cachepage.eclerx.com/savepage/tk_15427244210625741_sr_2029.html","info")</f>
        <v/>
      </c>
      <c r="AA316" t="n">
        <v>-2311992</v>
      </c>
      <c r="AB316" t="s"/>
      <c r="AC316" t="s"/>
      <c r="AD316" t="s">
        <v>86</v>
      </c>
      <c r="AE316" t="s"/>
      <c r="AF316" t="s"/>
      <c r="AG316" t="s"/>
      <c r="AH316" t="s"/>
      <c r="AI316" t="s"/>
      <c r="AJ316" t="s"/>
      <c r="AK316" t="s">
        <v>87</v>
      </c>
      <c r="AL316" t="s">
        <v>88</v>
      </c>
      <c r="AM316" t="s"/>
      <c r="AN316" t="s">
        <v>87</v>
      </c>
      <c r="AO316" t="s"/>
      <c r="AP316" t="n">
        <v>46</v>
      </c>
      <c r="AQ316" t="s">
        <v>89</v>
      </c>
      <c r="AR316" t="s">
        <v>90</v>
      </c>
      <c r="AS316" t="s"/>
      <c r="AT316" t="s">
        <v>91</v>
      </c>
      <c r="AU316" t="s"/>
      <c r="AV316" t="s"/>
      <c r="AW316" t="s"/>
      <c r="AX316" t="s"/>
      <c r="AY316" t="n">
        <v>2311992</v>
      </c>
      <c r="AZ316" t="s">
        <v>508</v>
      </c>
      <c r="BA316" t="s"/>
      <c r="BB316" t="n">
        <v>100974</v>
      </c>
      <c r="BC316" t="n">
        <v>10.318356156349</v>
      </c>
      <c r="BD316" t="n">
        <v>44.808292022686</v>
      </c>
      <c r="BE316" t="s"/>
      <c r="BF316" t="s"/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93</v>
      </c>
    </row>
    <row r="317" spans="1:70">
      <c r="A317" t="s">
        <v>70</v>
      </c>
      <c r="B317" t="s">
        <v>71</v>
      </c>
      <c r="C317" t="s">
        <v>72</v>
      </c>
      <c r="D317" t="n">
        <v>2</v>
      </c>
      <c r="E317" t="s">
        <v>506</v>
      </c>
      <c r="F317" t="n">
        <v>-1</v>
      </c>
      <c r="G317" t="s">
        <v>74</v>
      </c>
      <c r="H317" t="s">
        <v>75</v>
      </c>
      <c r="I317" t="s"/>
      <c r="J317" t="s">
        <v>76</v>
      </c>
      <c r="K317" t="n">
        <v>174</v>
      </c>
      <c r="L317" t="s">
        <v>77</v>
      </c>
      <c r="M317" t="s"/>
      <c r="N317" t="s">
        <v>519</v>
      </c>
      <c r="O317" t="s">
        <v>79</v>
      </c>
      <c r="P317" t="s">
        <v>506</v>
      </c>
      <c r="Q317" t="s"/>
      <c r="R317" t="s">
        <v>80</v>
      </c>
      <c r="S317" t="s">
        <v>520</v>
      </c>
      <c r="T317" t="s">
        <v>82</v>
      </c>
      <c r="U317" t="s"/>
      <c r="V317" t="s">
        <v>83</v>
      </c>
      <c r="W317" t="s">
        <v>84</v>
      </c>
      <c r="X317" t="s"/>
      <c r="Y317" t="s">
        <v>85</v>
      </c>
      <c r="Z317">
        <f>HYPERLINK("https://hotelmonitor-cachepage.eclerx.com/savepage/tk_15427244210625741_sr_2029.html","info")</f>
        <v/>
      </c>
      <c r="AA317" t="n">
        <v>-2311992</v>
      </c>
      <c r="AB317" t="s"/>
      <c r="AC317" t="s"/>
      <c r="AD317" t="s">
        <v>86</v>
      </c>
      <c r="AE317" t="s"/>
      <c r="AF317" t="s"/>
      <c r="AG317" t="s"/>
      <c r="AH317" t="s"/>
      <c r="AI317" t="s"/>
      <c r="AJ317" t="s"/>
      <c r="AK317" t="s">
        <v>87</v>
      </c>
      <c r="AL317" t="s">
        <v>88</v>
      </c>
      <c r="AM317" t="s"/>
      <c r="AN317" t="s">
        <v>87</v>
      </c>
      <c r="AO317" t="s"/>
      <c r="AP317" t="n">
        <v>46</v>
      </c>
      <c r="AQ317" t="s">
        <v>89</v>
      </c>
      <c r="AR317" t="s">
        <v>90</v>
      </c>
      <c r="AS317" t="s"/>
      <c r="AT317" t="s">
        <v>91</v>
      </c>
      <c r="AU317" t="s"/>
      <c r="AV317" t="s"/>
      <c r="AW317" t="s"/>
      <c r="AX317" t="s"/>
      <c r="AY317" t="n">
        <v>2311992</v>
      </c>
      <c r="AZ317" t="s">
        <v>508</v>
      </c>
      <c r="BA317" t="s"/>
      <c r="BB317" t="n">
        <v>100974</v>
      </c>
      <c r="BC317" t="n">
        <v>10.318356156349</v>
      </c>
      <c r="BD317" t="n">
        <v>44.808292022686</v>
      </c>
      <c r="BE317" t="s"/>
      <c r="BF317" t="s"/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93</v>
      </c>
    </row>
    <row r="318" spans="1:70">
      <c r="A318" t="s">
        <v>70</v>
      </c>
      <c r="B318" t="s">
        <v>71</v>
      </c>
      <c r="C318" t="s">
        <v>72</v>
      </c>
      <c r="D318" t="n">
        <v>2</v>
      </c>
      <c r="E318" t="s">
        <v>506</v>
      </c>
      <c r="F318" t="n">
        <v>-1</v>
      </c>
      <c r="G318" t="s">
        <v>74</v>
      </c>
      <c r="H318" t="s">
        <v>75</v>
      </c>
      <c r="I318" t="s"/>
      <c r="J318" t="s">
        <v>76</v>
      </c>
      <c r="K318" t="n">
        <v>186</v>
      </c>
      <c r="L318" t="s">
        <v>77</v>
      </c>
      <c r="M318" t="s"/>
      <c r="N318" t="s">
        <v>521</v>
      </c>
      <c r="O318" t="s">
        <v>79</v>
      </c>
      <c r="P318" t="s">
        <v>506</v>
      </c>
      <c r="Q318" t="s"/>
      <c r="R318" t="s">
        <v>80</v>
      </c>
      <c r="S318" t="s">
        <v>284</v>
      </c>
      <c r="T318" t="s">
        <v>82</v>
      </c>
      <c r="U318" t="s"/>
      <c r="V318" t="s">
        <v>83</v>
      </c>
      <c r="W318" t="s">
        <v>140</v>
      </c>
      <c r="X318" t="s"/>
      <c r="Y318" t="s">
        <v>85</v>
      </c>
      <c r="Z318">
        <f>HYPERLINK("https://hotelmonitor-cachepage.eclerx.com/savepage/tk_15427244210625741_sr_2029.html","info")</f>
        <v/>
      </c>
      <c r="AA318" t="n">
        <v>-2311992</v>
      </c>
      <c r="AB318" t="s"/>
      <c r="AC318" t="s"/>
      <c r="AD318" t="s">
        <v>86</v>
      </c>
      <c r="AE318" t="s"/>
      <c r="AF318" t="s"/>
      <c r="AG318" t="s"/>
      <c r="AH318" t="s"/>
      <c r="AI318" t="s"/>
      <c r="AJ318" t="s"/>
      <c r="AK318" t="s">
        <v>87</v>
      </c>
      <c r="AL318" t="s">
        <v>88</v>
      </c>
      <c r="AM318" t="s"/>
      <c r="AN318" t="s">
        <v>87</v>
      </c>
      <c r="AO318" t="s"/>
      <c r="AP318" t="n">
        <v>46</v>
      </c>
      <c r="AQ318" t="s">
        <v>89</v>
      </c>
      <c r="AR318" t="s">
        <v>90</v>
      </c>
      <c r="AS318" t="s"/>
      <c r="AT318" t="s">
        <v>91</v>
      </c>
      <c r="AU318" t="s"/>
      <c r="AV318" t="s"/>
      <c r="AW318" t="s"/>
      <c r="AX318" t="s"/>
      <c r="AY318" t="n">
        <v>2311992</v>
      </c>
      <c r="AZ318" t="s">
        <v>508</v>
      </c>
      <c r="BA318" t="s"/>
      <c r="BB318" t="n">
        <v>100974</v>
      </c>
      <c r="BC318" t="n">
        <v>10.318356156349</v>
      </c>
      <c r="BD318" t="n">
        <v>44.808292022686</v>
      </c>
      <c r="BE318" t="s"/>
      <c r="BF318" t="s"/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93</v>
      </c>
    </row>
    <row r="319" spans="1:70">
      <c r="A319" t="s">
        <v>70</v>
      </c>
      <c r="B319" t="s">
        <v>71</v>
      </c>
      <c r="C319" t="s">
        <v>72</v>
      </c>
      <c r="D319" t="n">
        <v>2</v>
      </c>
      <c r="E319" t="s">
        <v>506</v>
      </c>
      <c r="F319" t="n">
        <v>-1</v>
      </c>
      <c r="G319" t="s">
        <v>74</v>
      </c>
      <c r="H319" t="s">
        <v>75</v>
      </c>
      <c r="I319" t="s"/>
      <c r="J319" t="s">
        <v>76</v>
      </c>
      <c r="K319" t="n">
        <v>203</v>
      </c>
      <c r="L319" t="s">
        <v>77</v>
      </c>
      <c r="M319" t="s"/>
      <c r="N319" t="s">
        <v>521</v>
      </c>
      <c r="O319" t="s">
        <v>79</v>
      </c>
      <c r="P319" t="s">
        <v>506</v>
      </c>
      <c r="Q319" t="s"/>
      <c r="R319" t="s">
        <v>80</v>
      </c>
      <c r="S319" t="s">
        <v>211</v>
      </c>
      <c r="T319" t="s">
        <v>82</v>
      </c>
      <c r="U319" t="s"/>
      <c r="V319" t="s">
        <v>83</v>
      </c>
      <c r="W319" t="s">
        <v>84</v>
      </c>
      <c r="X319" t="s"/>
      <c r="Y319" t="s">
        <v>85</v>
      </c>
      <c r="Z319">
        <f>HYPERLINK("https://hotelmonitor-cachepage.eclerx.com/savepage/tk_15427244210625741_sr_2029.html","info")</f>
        <v/>
      </c>
      <c r="AA319" t="n">
        <v>-2311992</v>
      </c>
      <c r="AB319" t="s"/>
      <c r="AC319" t="s"/>
      <c r="AD319" t="s">
        <v>86</v>
      </c>
      <c r="AE319" t="s"/>
      <c r="AF319" t="s"/>
      <c r="AG319" t="s"/>
      <c r="AH319" t="s"/>
      <c r="AI319" t="s"/>
      <c r="AJ319" t="s"/>
      <c r="AK319" t="s">
        <v>87</v>
      </c>
      <c r="AL319" t="s">
        <v>88</v>
      </c>
      <c r="AM319" t="s"/>
      <c r="AN319" t="s">
        <v>87</v>
      </c>
      <c r="AO319" t="s"/>
      <c r="AP319" t="n">
        <v>46</v>
      </c>
      <c r="AQ319" t="s">
        <v>89</v>
      </c>
      <c r="AR319" t="s">
        <v>90</v>
      </c>
      <c r="AS319" t="s"/>
      <c r="AT319" t="s">
        <v>91</v>
      </c>
      <c r="AU319" t="s"/>
      <c r="AV319" t="s"/>
      <c r="AW319" t="s"/>
      <c r="AX319" t="s"/>
      <c r="AY319" t="n">
        <v>2311992</v>
      </c>
      <c r="AZ319" t="s">
        <v>508</v>
      </c>
      <c r="BA319" t="s"/>
      <c r="BB319" t="n">
        <v>100974</v>
      </c>
      <c r="BC319" t="n">
        <v>10.318356156349</v>
      </c>
      <c r="BD319" t="n">
        <v>44.808292022686</v>
      </c>
      <c r="BE319" t="s"/>
      <c r="BF319" t="s"/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93</v>
      </c>
    </row>
    <row r="320" spans="1:70">
      <c r="A320" t="s">
        <v>70</v>
      </c>
      <c r="B320" t="s">
        <v>71</v>
      </c>
      <c r="C320" t="s">
        <v>72</v>
      </c>
      <c r="D320" t="n">
        <v>2</v>
      </c>
      <c r="E320" t="s">
        <v>506</v>
      </c>
      <c r="F320" t="n">
        <v>-1</v>
      </c>
      <c r="G320" t="s">
        <v>74</v>
      </c>
      <c r="H320" t="s">
        <v>75</v>
      </c>
      <c r="I320" t="s"/>
      <c r="J320" t="s">
        <v>76</v>
      </c>
      <c r="K320" t="n">
        <v>262</v>
      </c>
      <c r="L320" t="s">
        <v>77</v>
      </c>
      <c r="M320" t="s"/>
      <c r="N320" t="s">
        <v>522</v>
      </c>
      <c r="O320" t="s">
        <v>79</v>
      </c>
      <c r="P320" t="s">
        <v>506</v>
      </c>
      <c r="Q320" t="s"/>
      <c r="R320" t="s">
        <v>80</v>
      </c>
      <c r="S320" t="s">
        <v>443</v>
      </c>
      <c r="T320" t="s">
        <v>82</v>
      </c>
      <c r="U320" t="s"/>
      <c r="V320" t="s">
        <v>83</v>
      </c>
      <c r="W320" t="s">
        <v>140</v>
      </c>
      <c r="X320" t="s"/>
      <c r="Y320" t="s">
        <v>85</v>
      </c>
      <c r="Z320">
        <f>HYPERLINK("https://hotelmonitor-cachepage.eclerx.com/savepage/tk_15427244210625741_sr_2029.html","info")</f>
        <v/>
      </c>
      <c r="AA320" t="n">
        <v>-2311992</v>
      </c>
      <c r="AB320" t="s"/>
      <c r="AC320" t="s"/>
      <c r="AD320" t="s">
        <v>86</v>
      </c>
      <c r="AE320" t="s"/>
      <c r="AF320" t="s"/>
      <c r="AG320" t="s"/>
      <c r="AH320" t="s"/>
      <c r="AI320" t="s"/>
      <c r="AJ320" t="s"/>
      <c r="AK320" t="s">
        <v>87</v>
      </c>
      <c r="AL320" t="s">
        <v>88</v>
      </c>
      <c r="AM320" t="s"/>
      <c r="AN320" t="s">
        <v>87</v>
      </c>
      <c r="AO320" t="s"/>
      <c r="AP320" t="n">
        <v>46</v>
      </c>
      <c r="AQ320" t="s">
        <v>89</v>
      </c>
      <c r="AR320" t="s">
        <v>90</v>
      </c>
      <c r="AS320" t="s"/>
      <c r="AT320" t="s">
        <v>91</v>
      </c>
      <c r="AU320" t="s"/>
      <c r="AV320" t="s"/>
      <c r="AW320" t="s"/>
      <c r="AX320" t="s"/>
      <c r="AY320" t="n">
        <v>2311992</v>
      </c>
      <c r="AZ320" t="s">
        <v>508</v>
      </c>
      <c r="BA320" t="s"/>
      <c r="BB320" t="n">
        <v>100974</v>
      </c>
      <c r="BC320" t="n">
        <v>10.318356156349</v>
      </c>
      <c r="BD320" t="n">
        <v>44.808292022686</v>
      </c>
      <c r="BE320" t="s"/>
      <c r="BF320" t="s"/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93</v>
      </c>
    </row>
    <row r="321" spans="1:70">
      <c r="A321" t="s">
        <v>70</v>
      </c>
      <c r="B321" t="s">
        <v>71</v>
      </c>
      <c r="C321" t="s">
        <v>72</v>
      </c>
      <c r="D321" t="n">
        <v>2</v>
      </c>
      <c r="E321" t="s">
        <v>506</v>
      </c>
      <c r="F321" t="n">
        <v>-1</v>
      </c>
      <c r="G321" t="s">
        <v>74</v>
      </c>
      <c r="H321" t="s">
        <v>75</v>
      </c>
      <c r="I321" t="s"/>
      <c r="J321" t="s">
        <v>76</v>
      </c>
      <c r="K321" t="n">
        <v>279</v>
      </c>
      <c r="L321" t="s">
        <v>77</v>
      </c>
      <c r="M321" t="s"/>
      <c r="N321" t="s">
        <v>522</v>
      </c>
      <c r="O321" t="s">
        <v>79</v>
      </c>
      <c r="P321" t="s">
        <v>506</v>
      </c>
      <c r="Q321" t="s"/>
      <c r="R321" t="s">
        <v>80</v>
      </c>
      <c r="S321" t="s">
        <v>523</v>
      </c>
      <c r="T321" t="s">
        <v>82</v>
      </c>
      <c r="U321" t="s"/>
      <c r="V321" t="s">
        <v>83</v>
      </c>
      <c r="W321" t="s">
        <v>84</v>
      </c>
      <c r="X321" t="s"/>
      <c r="Y321" t="s">
        <v>85</v>
      </c>
      <c r="Z321">
        <f>HYPERLINK("https://hotelmonitor-cachepage.eclerx.com/savepage/tk_15427244210625741_sr_2029.html","info")</f>
        <v/>
      </c>
      <c r="AA321" t="n">
        <v>-2311992</v>
      </c>
      <c r="AB321" t="s"/>
      <c r="AC321" t="s"/>
      <c r="AD321" t="s">
        <v>86</v>
      </c>
      <c r="AE321" t="s"/>
      <c r="AF321" t="s"/>
      <c r="AG321" t="s"/>
      <c r="AH321" t="s"/>
      <c r="AI321" t="s"/>
      <c r="AJ321" t="s"/>
      <c r="AK321" t="s">
        <v>87</v>
      </c>
      <c r="AL321" t="s">
        <v>88</v>
      </c>
      <c r="AM321" t="s"/>
      <c r="AN321" t="s">
        <v>87</v>
      </c>
      <c r="AO321" t="s"/>
      <c r="AP321" t="n">
        <v>46</v>
      </c>
      <c r="AQ321" t="s">
        <v>89</v>
      </c>
      <c r="AR321" t="s">
        <v>90</v>
      </c>
      <c r="AS321" t="s"/>
      <c r="AT321" t="s">
        <v>91</v>
      </c>
      <c r="AU321" t="s"/>
      <c r="AV321" t="s"/>
      <c r="AW321" t="s"/>
      <c r="AX321" t="s"/>
      <c r="AY321" t="n">
        <v>2311992</v>
      </c>
      <c r="AZ321" t="s">
        <v>508</v>
      </c>
      <c r="BA321" t="s"/>
      <c r="BB321" t="n">
        <v>100974</v>
      </c>
      <c r="BC321" t="n">
        <v>10.318356156349</v>
      </c>
      <c r="BD321" t="n">
        <v>44.808292022686</v>
      </c>
      <c r="BE321" t="s"/>
      <c r="BF321" t="s"/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93</v>
      </c>
    </row>
    <row r="322" spans="1:70">
      <c r="A322" t="s">
        <v>70</v>
      </c>
      <c r="B322" t="s">
        <v>71</v>
      </c>
      <c r="C322" t="s">
        <v>72</v>
      </c>
      <c r="D322" t="n">
        <v>2</v>
      </c>
      <c r="E322" t="s">
        <v>524</v>
      </c>
      <c r="F322" t="n">
        <v>-1</v>
      </c>
      <c r="G322" t="s">
        <v>74</v>
      </c>
      <c r="H322" t="s">
        <v>75</v>
      </c>
      <c r="I322" t="s"/>
      <c r="J322" t="s">
        <v>76</v>
      </c>
      <c r="K322" t="n">
        <v>68</v>
      </c>
      <c r="L322" t="s">
        <v>77</v>
      </c>
      <c r="M322" t="s"/>
      <c r="N322" t="s">
        <v>304</v>
      </c>
      <c r="O322" t="s">
        <v>79</v>
      </c>
      <c r="P322" t="s">
        <v>524</v>
      </c>
      <c r="Q322" t="s"/>
      <c r="R322" t="s">
        <v>253</v>
      </c>
      <c r="S322" t="s">
        <v>368</v>
      </c>
      <c r="T322" t="s">
        <v>82</v>
      </c>
      <c r="U322" t="s"/>
      <c r="V322" t="s">
        <v>83</v>
      </c>
      <c r="W322" t="s">
        <v>140</v>
      </c>
      <c r="X322" t="s"/>
      <c r="Y322" t="s">
        <v>85</v>
      </c>
      <c r="Z322">
        <f>HYPERLINK("https://hotelmonitor-cachepage.eclerx.com/savepage/tk_15427244110198524_sr_2029.html","info")</f>
        <v/>
      </c>
      <c r="AA322" t="n">
        <v>-2318630</v>
      </c>
      <c r="AB322" t="s"/>
      <c r="AC322" t="s"/>
      <c r="AD322" t="s">
        <v>86</v>
      </c>
      <c r="AE322" t="s"/>
      <c r="AF322" t="s"/>
      <c r="AG322" t="s"/>
      <c r="AH322" t="s"/>
      <c r="AI322" t="s"/>
      <c r="AJ322" t="s"/>
      <c r="AK322" t="s">
        <v>87</v>
      </c>
      <c r="AL322" t="s">
        <v>88</v>
      </c>
      <c r="AM322" t="s"/>
      <c r="AN322" t="s">
        <v>87</v>
      </c>
      <c r="AO322" t="s"/>
      <c r="AP322" t="n">
        <v>42</v>
      </c>
      <c r="AQ322" t="s">
        <v>89</v>
      </c>
      <c r="AR322" t="s">
        <v>90</v>
      </c>
      <c r="AS322" t="s"/>
      <c r="AT322" t="s">
        <v>91</v>
      </c>
      <c r="AU322" t="s"/>
      <c r="AV322" t="s"/>
      <c r="AW322" t="s"/>
      <c r="AX322" t="s"/>
      <c r="AY322" t="n">
        <v>2318630</v>
      </c>
      <c r="AZ322" t="s">
        <v>525</v>
      </c>
      <c r="BA322" t="s"/>
      <c r="BB322" t="n">
        <v>37532</v>
      </c>
      <c r="BC322" t="n">
        <v>11.345593</v>
      </c>
      <c r="BD322" t="n">
        <v>44.509341</v>
      </c>
      <c r="BE322" t="s"/>
      <c r="BF322" t="s"/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93</v>
      </c>
    </row>
    <row r="323" spans="1:70">
      <c r="A323" t="s">
        <v>70</v>
      </c>
      <c r="B323" t="s">
        <v>71</v>
      </c>
      <c r="C323" t="s">
        <v>72</v>
      </c>
      <c r="D323" t="n">
        <v>2</v>
      </c>
      <c r="E323" t="s">
        <v>524</v>
      </c>
      <c r="F323" t="n">
        <v>-1</v>
      </c>
      <c r="G323" t="s">
        <v>74</v>
      </c>
      <c r="H323" t="s">
        <v>75</v>
      </c>
      <c r="I323" t="s"/>
      <c r="J323" t="s">
        <v>76</v>
      </c>
      <c r="K323" t="n">
        <v>71</v>
      </c>
      <c r="L323" t="s">
        <v>77</v>
      </c>
      <c r="M323" t="s"/>
      <c r="N323" t="s">
        <v>172</v>
      </c>
      <c r="O323" t="s">
        <v>79</v>
      </c>
      <c r="P323" t="s">
        <v>524</v>
      </c>
      <c r="Q323" t="s"/>
      <c r="R323" t="s">
        <v>253</v>
      </c>
      <c r="S323" t="s">
        <v>173</v>
      </c>
      <c r="T323" t="s">
        <v>82</v>
      </c>
      <c r="U323" t="s"/>
      <c r="V323" t="s">
        <v>83</v>
      </c>
      <c r="W323" t="s">
        <v>140</v>
      </c>
      <c r="X323" t="s"/>
      <c r="Y323" t="s">
        <v>85</v>
      </c>
      <c r="Z323">
        <f>HYPERLINK("https://hotelmonitor-cachepage.eclerx.com/savepage/tk_15427244110198524_sr_2029.html","info")</f>
        <v/>
      </c>
      <c r="AA323" t="n">
        <v>-2318630</v>
      </c>
      <c r="AB323" t="s"/>
      <c r="AC323" t="s"/>
      <c r="AD323" t="s">
        <v>86</v>
      </c>
      <c r="AE323" t="s"/>
      <c r="AF323" t="s"/>
      <c r="AG323" t="s"/>
      <c r="AH323" t="s"/>
      <c r="AI323" t="s"/>
      <c r="AJ323" t="s"/>
      <c r="AK323" t="s">
        <v>87</v>
      </c>
      <c r="AL323" t="s">
        <v>88</v>
      </c>
      <c r="AM323" t="s"/>
      <c r="AN323" t="s">
        <v>87</v>
      </c>
      <c r="AO323" t="s"/>
      <c r="AP323" t="n">
        <v>42</v>
      </c>
      <c r="AQ323" t="s">
        <v>89</v>
      </c>
      <c r="AR323" t="s">
        <v>96</v>
      </c>
      <c r="AS323" t="s"/>
      <c r="AT323" t="s">
        <v>91</v>
      </c>
      <c r="AU323" t="s"/>
      <c r="AV323" t="s"/>
      <c r="AW323" t="s"/>
      <c r="AX323" t="s"/>
      <c r="AY323" t="n">
        <v>2318630</v>
      </c>
      <c r="AZ323" t="s">
        <v>525</v>
      </c>
      <c r="BA323" t="s"/>
      <c r="BB323" t="n">
        <v>37532</v>
      </c>
      <c r="BC323" t="n">
        <v>11.345593</v>
      </c>
      <c r="BD323" t="n">
        <v>44.509341</v>
      </c>
      <c r="BE323" t="s"/>
      <c r="BF323" t="s"/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93</v>
      </c>
    </row>
    <row r="324" spans="1:70">
      <c r="A324" t="s">
        <v>70</v>
      </c>
      <c r="B324" t="s">
        <v>71</v>
      </c>
      <c r="C324" t="s">
        <v>72</v>
      </c>
      <c r="D324" t="n">
        <v>2</v>
      </c>
      <c r="E324" t="s">
        <v>524</v>
      </c>
      <c r="F324" t="n">
        <v>-1</v>
      </c>
      <c r="G324" t="s">
        <v>74</v>
      </c>
      <c r="H324" t="s">
        <v>75</v>
      </c>
      <c r="I324" t="s"/>
      <c r="J324" t="s">
        <v>76</v>
      </c>
      <c r="K324" t="n">
        <v>73</v>
      </c>
      <c r="L324" t="s">
        <v>77</v>
      </c>
      <c r="M324" t="s"/>
      <c r="N324" t="s">
        <v>97</v>
      </c>
      <c r="O324" t="s">
        <v>79</v>
      </c>
      <c r="P324" t="s">
        <v>524</v>
      </c>
      <c r="Q324" t="s"/>
      <c r="R324" t="s">
        <v>253</v>
      </c>
      <c r="S324" t="s">
        <v>139</v>
      </c>
      <c r="T324" t="s">
        <v>82</v>
      </c>
      <c r="U324" t="s"/>
      <c r="V324" t="s">
        <v>83</v>
      </c>
      <c r="W324" t="s">
        <v>140</v>
      </c>
      <c r="X324" t="s"/>
      <c r="Y324" t="s">
        <v>85</v>
      </c>
      <c r="Z324">
        <f>HYPERLINK("https://hotelmonitor-cachepage.eclerx.com/savepage/tk_15427244110198524_sr_2029.html","info")</f>
        <v/>
      </c>
      <c r="AA324" t="n">
        <v>-2318630</v>
      </c>
      <c r="AB324" t="s"/>
      <c r="AC324" t="s"/>
      <c r="AD324" t="s">
        <v>86</v>
      </c>
      <c r="AE324" t="s"/>
      <c r="AF324" t="s"/>
      <c r="AG324" t="s"/>
      <c r="AH324" t="s"/>
      <c r="AI324" t="s"/>
      <c r="AJ324" t="s"/>
      <c r="AK324" t="s">
        <v>87</v>
      </c>
      <c r="AL324" t="s">
        <v>88</v>
      </c>
      <c r="AM324" t="s"/>
      <c r="AN324" t="s">
        <v>87</v>
      </c>
      <c r="AO324" t="s"/>
      <c r="AP324" t="n">
        <v>42</v>
      </c>
      <c r="AQ324" t="s">
        <v>89</v>
      </c>
      <c r="AR324" t="s">
        <v>99</v>
      </c>
      <c r="AS324" t="s"/>
      <c r="AT324" t="s">
        <v>91</v>
      </c>
      <c r="AU324" t="s"/>
      <c r="AV324" t="s"/>
      <c r="AW324" t="s"/>
      <c r="AX324" t="s"/>
      <c r="AY324" t="n">
        <v>2318630</v>
      </c>
      <c r="AZ324" t="s">
        <v>525</v>
      </c>
      <c r="BA324" t="s"/>
      <c r="BB324" t="n">
        <v>37532</v>
      </c>
      <c r="BC324" t="n">
        <v>11.345593</v>
      </c>
      <c r="BD324" t="n">
        <v>44.509341</v>
      </c>
      <c r="BE324" t="s"/>
      <c r="BF324" t="s"/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93</v>
      </c>
    </row>
    <row r="325" spans="1:70">
      <c r="A325" t="s">
        <v>70</v>
      </c>
      <c r="B325" t="s">
        <v>71</v>
      </c>
      <c r="C325" t="s">
        <v>72</v>
      </c>
      <c r="D325" t="n">
        <v>2</v>
      </c>
      <c r="E325" t="s">
        <v>524</v>
      </c>
      <c r="F325" t="n">
        <v>-1</v>
      </c>
      <c r="G325" t="s">
        <v>74</v>
      </c>
      <c r="H325" t="s">
        <v>75</v>
      </c>
      <c r="I325" t="s"/>
      <c r="J325" t="s">
        <v>76</v>
      </c>
      <c r="K325" t="n">
        <v>73</v>
      </c>
      <c r="L325" t="s">
        <v>77</v>
      </c>
      <c r="M325" t="s"/>
      <c r="N325" t="s">
        <v>172</v>
      </c>
      <c r="O325" t="s">
        <v>79</v>
      </c>
      <c r="P325" t="s">
        <v>524</v>
      </c>
      <c r="Q325" t="s"/>
      <c r="R325" t="s">
        <v>253</v>
      </c>
      <c r="S325" t="s">
        <v>139</v>
      </c>
      <c r="T325" t="s">
        <v>82</v>
      </c>
      <c r="U325" t="s"/>
      <c r="V325" t="s">
        <v>83</v>
      </c>
      <c r="W325" t="s">
        <v>140</v>
      </c>
      <c r="X325" t="s"/>
      <c r="Y325" t="s">
        <v>85</v>
      </c>
      <c r="Z325">
        <f>HYPERLINK("https://hotelmonitor-cachepage.eclerx.com/savepage/tk_15427244110198524_sr_2029.html","info")</f>
        <v/>
      </c>
      <c r="AA325" t="n">
        <v>-2318630</v>
      </c>
      <c r="AB325" t="s"/>
      <c r="AC325" t="s"/>
      <c r="AD325" t="s">
        <v>86</v>
      </c>
      <c r="AE325" t="s"/>
      <c r="AF325" t="s"/>
      <c r="AG325" t="s"/>
      <c r="AH325" t="s"/>
      <c r="AI325" t="s"/>
      <c r="AJ325" t="s"/>
      <c r="AK325" t="s">
        <v>87</v>
      </c>
      <c r="AL325" t="s">
        <v>88</v>
      </c>
      <c r="AM325" t="s"/>
      <c r="AN325" t="s">
        <v>87</v>
      </c>
      <c r="AO325" t="s"/>
      <c r="AP325" t="n">
        <v>42</v>
      </c>
      <c r="AQ325" t="s">
        <v>89</v>
      </c>
      <c r="AR325" t="s">
        <v>96</v>
      </c>
      <c r="AS325" t="s"/>
      <c r="AT325" t="s">
        <v>91</v>
      </c>
      <c r="AU325" t="s"/>
      <c r="AV325" t="s"/>
      <c r="AW325" t="s"/>
      <c r="AX325" t="s"/>
      <c r="AY325" t="n">
        <v>2318630</v>
      </c>
      <c r="AZ325" t="s">
        <v>525</v>
      </c>
      <c r="BA325" t="s"/>
      <c r="BB325" t="n">
        <v>37532</v>
      </c>
      <c r="BC325" t="n">
        <v>11.345593</v>
      </c>
      <c r="BD325" t="n">
        <v>44.509341</v>
      </c>
      <c r="BE325" t="s"/>
      <c r="BF325" t="s"/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93</v>
      </c>
    </row>
    <row r="326" spans="1:70">
      <c r="A326" t="s">
        <v>70</v>
      </c>
      <c r="B326" t="s">
        <v>71</v>
      </c>
      <c r="C326" t="s">
        <v>72</v>
      </c>
      <c r="D326" t="n">
        <v>2</v>
      </c>
      <c r="E326" t="s">
        <v>524</v>
      </c>
      <c r="F326" t="n">
        <v>-1</v>
      </c>
      <c r="G326" t="s">
        <v>74</v>
      </c>
      <c r="H326" t="s">
        <v>75</v>
      </c>
      <c r="I326" t="s"/>
      <c r="J326" t="s">
        <v>76</v>
      </c>
      <c r="K326" t="n">
        <v>76</v>
      </c>
      <c r="L326" t="s">
        <v>77</v>
      </c>
      <c r="M326" t="s"/>
      <c r="N326" t="s">
        <v>308</v>
      </c>
      <c r="O326" t="s">
        <v>79</v>
      </c>
      <c r="P326" t="s">
        <v>524</v>
      </c>
      <c r="Q326" t="s"/>
      <c r="R326" t="s">
        <v>253</v>
      </c>
      <c r="S326" t="s">
        <v>381</v>
      </c>
      <c r="T326" t="s">
        <v>82</v>
      </c>
      <c r="U326" t="s"/>
      <c r="V326" t="s">
        <v>83</v>
      </c>
      <c r="W326" t="s">
        <v>140</v>
      </c>
      <c r="X326" t="s"/>
      <c r="Y326" t="s">
        <v>85</v>
      </c>
      <c r="Z326">
        <f>HYPERLINK("https://hotelmonitor-cachepage.eclerx.com/savepage/tk_15427244110198524_sr_2029.html","info")</f>
        <v/>
      </c>
      <c r="AA326" t="n">
        <v>-2318630</v>
      </c>
      <c r="AB326" t="s"/>
      <c r="AC326" t="s"/>
      <c r="AD326" t="s">
        <v>86</v>
      </c>
      <c r="AE326" t="s"/>
      <c r="AF326" t="s"/>
      <c r="AG326" t="s"/>
      <c r="AH326" t="s"/>
      <c r="AI326" t="s"/>
      <c r="AJ326" t="s"/>
      <c r="AK326" t="s">
        <v>87</v>
      </c>
      <c r="AL326" t="s">
        <v>88</v>
      </c>
      <c r="AM326" t="s"/>
      <c r="AN326" t="s">
        <v>87</v>
      </c>
      <c r="AO326" t="s"/>
      <c r="AP326" t="n">
        <v>42</v>
      </c>
      <c r="AQ326" t="s">
        <v>89</v>
      </c>
      <c r="AR326" t="s">
        <v>90</v>
      </c>
      <c r="AS326" t="s"/>
      <c r="AT326" t="s">
        <v>91</v>
      </c>
      <c r="AU326" t="s"/>
      <c r="AV326" t="s"/>
      <c r="AW326" t="s"/>
      <c r="AX326" t="s"/>
      <c r="AY326" t="n">
        <v>2318630</v>
      </c>
      <c r="AZ326" t="s">
        <v>525</v>
      </c>
      <c r="BA326" t="s"/>
      <c r="BB326" t="n">
        <v>37532</v>
      </c>
      <c r="BC326" t="n">
        <v>11.345593</v>
      </c>
      <c r="BD326" t="n">
        <v>44.509341</v>
      </c>
      <c r="BE326" t="s"/>
      <c r="BF326" t="s"/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93</v>
      </c>
    </row>
    <row r="327" spans="1:70">
      <c r="A327" t="s">
        <v>70</v>
      </c>
      <c r="B327" t="s">
        <v>71</v>
      </c>
      <c r="C327" t="s">
        <v>72</v>
      </c>
      <c r="D327" t="n">
        <v>2</v>
      </c>
      <c r="E327" t="s">
        <v>524</v>
      </c>
      <c r="F327" t="n">
        <v>-1</v>
      </c>
      <c r="G327" t="s">
        <v>74</v>
      </c>
      <c r="H327" t="s">
        <v>75</v>
      </c>
      <c r="I327" t="s"/>
      <c r="J327" t="s">
        <v>76</v>
      </c>
      <c r="K327" t="n">
        <v>78</v>
      </c>
      <c r="L327" t="s">
        <v>77</v>
      </c>
      <c r="M327" t="s"/>
      <c r="N327" t="s">
        <v>304</v>
      </c>
      <c r="O327" t="s">
        <v>79</v>
      </c>
      <c r="P327" t="s">
        <v>524</v>
      </c>
      <c r="Q327" t="s"/>
      <c r="R327" t="s">
        <v>253</v>
      </c>
      <c r="S327" t="s">
        <v>229</v>
      </c>
      <c r="T327" t="s">
        <v>82</v>
      </c>
      <c r="U327" t="s"/>
      <c r="V327" t="s">
        <v>83</v>
      </c>
      <c r="W327" t="s">
        <v>84</v>
      </c>
      <c r="X327" t="s"/>
      <c r="Y327" t="s">
        <v>85</v>
      </c>
      <c r="Z327">
        <f>HYPERLINK("https://hotelmonitor-cachepage.eclerx.com/savepage/tk_15427244110198524_sr_2029.html","info")</f>
        <v/>
      </c>
      <c r="AA327" t="n">
        <v>-2318630</v>
      </c>
      <c r="AB327" t="s"/>
      <c r="AC327" t="s"/>
      <c r="AD327" t="s">
        <v>86</v>
      </c>
      <c r="AE327" t="s"/>
      <c r="AF327" t="s"/>
      <c r="AG327" t="s"/>
      <c r="AH327" t="s"/>
      <c r="AI327" t="s"/>
      <c r="AJ327" t="s"/>
      <c r="AK327" t="s">
        <v>87</v>
      </c>
      <c r="AL327" t="s">
        <v>88</v>
      </c>
      <c r="AM327" t="s"/>
      <c r="AN327" t="s">
        <v>87</v>
      </c>
      <c r="AO327" t="s"/>
      <c r="AP327" t="n">
        <v>42</v>
      </c>
      <c r="AQ327" t="s">
        <v>89</v>
      </c>
      <c r="AR327" t="s">
        <v>90</v>
      </c>
      <c r="AS327" t="s"/>
      <c r="AT327" t="s">
        <v>91</v>
      </c>
      <c r="AU327" t="s"/>
      <c r="AV327" t="s"/>
      <c r="AW327" t="s"/>
      <c r="AX327" t="s"/>
      <c r="AY327" t="n">
        <v>2318630</v>
      </c>
      <c r="AZ327" t="s">
        <v>525</v>
      </c>
      <c r="BA327" t="s"/>
      <c r="BB327" t="n">
        <v>37532</v>
      </c>
      <c r="BC327" t="n">
        <v>11.345593</v>
      </c>
      <c r="BD327" t="n">
        <v>44.509341</v>
      </c>
      <c r="BE327" t="s"/>
      <c r="BF327" t="s"/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93</v>
      </c>
    </row>
    <row r="328" spans="1:70">
      <c r="A328" t="s">
        <v>70</v>
      </c>
      <c r="B328" t="s">
        <v>71</v>
      </c>
      <c r="C328" t="s">
        <v>72</v>
      </c>
      <c r="D328" t="n">
        <v>2</v>
      </c>
      <c r="E328" t="s">
        <v>524</v>
      </c>
      <c r="F328" t="n">
        <v>-1</v>
      </c>
      <c r="G328" t="s">
        <v>74</v>
      </c>
      <c r="H328" t="s">
        <v>75</v>
      </c>
      <c r="I328" t="s"/>
      <c r="J328" t="s">
        <v>76</v>
      </c>
      <c r="K328" t="n">
        <v>82</v>
      </c>
      <c r="L328" t="s">
        <v>77</v>
      </c>
      <c r="M328" t="s"/>
      <c r="N328" t="s">
        <v>172</v>
      </c>
      <c r="O328" t="s">
        <v>79</v>
      </c>
      <c r="P328" t="s">
        <v>524</v>
      </c>
      <c r="Q328" t="s"/>
      <c r="R328" t="s">
        <v>253</v>
      </c>
      <c r="S328" t="s">
        <v>424</v>
      </c>
      <c r="T328" t="s">
        <v>82</v>
      </c>
      <c r="U328" t="s"/>
      <c r="V328" t="s">
        <v>83</v>
      </c>
      <c r="W328" t="s">
        <v>84</v>
      </c>
      <c r="X328" t="s"/>
      <c r="Y328" t="s">
        <v>85</v>
      </c>
      <c r="Z328">
        <f>HYPERLINK("https://hotelmonitor-cachepage.eclerx.com/savepage/tk_15427244110198524_sr_2029.html","info")</f>
        <v/>
      </c>
      <c r="AA328" t="n">
        <v>-2318630</v>
      </c>
      <c r="AB328" t="s"/>
      <c r="AC328" t="s"/>
      <c r="AD328" t="s">
        <v>86</v>
      </c>
      <c r="AE328" t="s"/>
      <c r="AF328" t="s"/>
      <c r="AG328" t="s"/>
      <c r="AH328" t="s"/>
      <c r="AI328" t="s"/>
      <c r="AJ328" t="s"/>
      <c r="AK328" t="s">
        <v>87</v>
      </c>
      <c r="AL328" t="s">
        <v>88</v>
      </c>
      <c r="AM328" t="s"/>
      <c r="AN328" t="s">
        <v>87</v>
      </c>
      <c r="AO328" t="s"/>
      <c r="AP328" t="n">
        <v>42</v>
      </c>
      <c r="AQ328" t="s">
        <v>89</v>
      </c>
      <c r="AR328" t="s">
        <v>96</v>
      </c>
      <c r="AS328" t="s"/>
      <c r="AT328" t="s">
        <v>91</v>
      </c>
      <c r="AU328" t="s"/>
      <c r="AV328" t="s"/>
      <c r="AW328" t="s"/>
      <c r="AX328" t="s"/>
      <c r="AY328" t="n">
        <v>2318630</v>
      </c>
      <c r="AZ328" t="s">
        <v>525</v>
      </c>
      <c r="BA328" t="s"/>
      <c r="BB328" t="n">
        <v>37532</v>
      </c>
      <c r="BC328" t="n">
        <v>11.345593</v>
      </c>
      <c r="BD328" t="n">
        <v>44.509341</v>
      </c>
      <c r="BE328" t="s"/>
      <c r="BF328" t="s"/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93</v>
      </c>
    </row>
    <row r="329" spans="1:70">
      <c r="A329" t="s">
        <v>70</v>
      </c>
      <c r="B329" t="s">
        <v>71</v>
      </c>
      <c r="C329" t="s">
        <v>72</v>
      </c>
      <c r="D329" t="n">
        <v>2</v>
      </c>
      <c r="E329" t="s">
        <v>524</v>
      </c>
      <c r="F329" t="n">
        <v>-1</v>
      </c>
      <c r="G329" t="s">
        <v>74</v>
      </c>
      <c r="H329" t="s">
        <v>75</v>
      </c>
      <c r="I329" t="s"/>
      <c r="J329" t="s">
        <v>76</v>
      </c>
      <c r="K329" t="n">
        <v>82</v>
      </c>
      <c r="L329" t="s">
        <v>77</v>
      </c>
      <c r="M329" t="s"/>
      <c r="N329" t="s">
        <v>172</v>
      </c>
      <c r="O329" t="s">
        <v>79</v>
      </c>
      <c r="P329" t="s">
        <v>524</v>
      </c>
      <c r="Q329" t="s"/>
      <c r="R329" t="s">
        <v>253</v>
      </c>
      <c r="S329" t="s">
        <v>424</v>
      </c>
      <c r="T329" t="s">
        <v>82</v>
      </c>
      <c r="U329" t="s"/>
      <c r="V329" t="s">
        <v>83</v>
      </c>
      <c r="W329" t="s">
        <v>140</v>
      </c>
      <c r="X329" t="s"/>
      <c r="Y329" t="s">
        <v>85</v>
      </c>
      <c r="Z329">
        <f>HYPERLINK("https://hotelmonitor-cachepage.eclerx.com/savepage/tk_15427244110198524_sr_2029.html","info")</f>
        <v/>
      </c>
      <c r="AA329" t="n">
        <v>-2318630</v>
      </c>
      <c r="AB329" t="s"/>
      <c r="AC329" t="s"/>
      <c r="AD329" t="s">
        <v>86</v>
      </c>
      <c r="AE329" t="s"/>
      <c r="AF329" t="s"/>
      <c r="AG329" t="s"/>
      <c r="AH329" t="s"/>
      <c r="AI329" t="s"/>
      <c r="AJ329" t="s"/>
      <c r="AK329" t="s">
        <v>87</v>
      </c>
      <c r="AL329" t="s">
        <v>88</v>
      </c>
      <c r="AM329" t="s"/>
      <c r="AN329" t="s">
        <v>87</v>
      </c>
      <c r="AO329" t="s"/>
      <c r="AP329" t="n">
        <v>42</v>
      </c>
      <c r="AQ329" t="s">
        <v>89</v>
      </c>
      <c r="AR329" t="s">
        <v>96</v>
      </c>
      <c r="AS329" t="s"/>
      <c r="AT329" t="s">
        <v>91</v>
      </c>
      <c r="AU329" t="s"/>
      <c r="AV329" t="s"/>
      <c r="AW329" t="s"/>
      <c r="AX329" t="s"/>
      <c r="AY329" t="n">
        <v>2318630</v>
      </c>
      <c r="AZ329" t="s">
        <v>525</v>
      </c>
      <c r="BA329" t="s"/>
      <c r="BB329" t="n">
        <v>37532</v>
      </c>
      <c r="BC329" t="n">
        <v>11.345593</v>
      </c>
      <c r="BD329" t="n">
        <v>44.509341</v>
      </c>
      <c r="BE329" t="s"/>
      <c r="BF329" t="s"/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93</v>
      </c>
    </row>
    <row r="330" spans="1:70">
      <c r="A330" t="s">
        <v>70</v>
      </c>
      <c r="B330" t="s">
        <v>71</v>
      </c>
      <c r="C330" t="s">
        <v>72</v>
      </c>
      <c r="D330" t="n">
        <v>2</v>
      </c>
      <c r="E330" t="s">
        <v>524</v>
      </c>
      <c r="F330" t="n">
        <v>-1</v>
      </c>
      <c r="G330" t="s">
        <v>74</v>
      </c>
      <c r="H330" t="s">
        <v>75</v>
      </c>
      <c r="I330" t="s"/>
      <c r="J330" t="s">
        <v>76</v>
      </c>
      <c r="K330" t="n">
        <v>84</v>
      </c>
      <c r="L330" t="s">
        <v>77</v>
      </c>
      <c r="M330" t="s"/>
      <c r="N330" t="s">
        <v>172</v>
      </c>
      <c r="O330" t="s">
        <v>79</v>
      </c>
      <c r="P330" t="s">
        <v>524</v>
      </c>
      <c r="Q330" t="s"/>
      <c r="R330" t="s">
        <v>253</v>
      </c>
      <c r="S330" t="s">
        <v>372</v>
      </c>
      <c r="T330" t="s">
        <v>82</v>
      </c>
      <c r="U330" t="s"/>
      <c r="V330" t="s">
        <v>83</v>
      </c>
      <c r="W330" t="s">
        <v>84</v>
      </c>
      <c r="X330" t="s"/>
      <c r="Y330" t="s">
        <v>85</v>
      </c>
      <c r="Z330">
        <f>HYPERLINK("https://hotelmonitor-cachepage.eclerx.com/savepage/tk_15427244110198524_sr_2029.html","info")</f>
        <v/>
      </c>
      <c r="AA330" t="n">
        <v>-2318630</v>
      </c>
      <c r="AB330" t="s"/>
      <c r="AC330" t="s"/>
      <c r="AD330" t="s">
        <v>86</v>
      </c>
      <c r="AE330" t="s"/>
      <c r="AF330" t="s"/>
      <c r="AG330" t="s"/>
      <c r="AH330" t="s"/>
      <c r="AI330" t="s"/>
      <c r="AJ330" t="s"/>
      <c r="AK330" t="s">
        <v>87</v>
      </c>
      <c r="AL330" t="s">
        <v>88</v>
      </c>
      <c r="AM330" t="s"/>
      <c r="AN330" t="s">
        <v>87</v>
      </c>
      <c r="AO330" t="s"/>
      <c r="AP330" t="n">
        <v>42</v>
      </c>
      <c r="AQ330" t="s">
        <v>89</v>
      </c>
      <c r="AR330" t="s">
        <v>96</v>
      </c>
      <c r="AS330" t="s"/>
      <c r="AT330" t="s">
        <v>91</v>
      </c>
      <c r="AU330" t="s"/>
      <c r="AV330" t="s"/>
      <c r="AW330" t="s"/>
      <c r="AX330" t="s"/>
      <c r="AY330" t="n">
        <v>2318630</v>
      </c>
      <c r="AZ330" t="s">
        <v>525</v>
      </c>
      <c r="BA330" t="s"/>
      <c r="BB330" t="n">
        <v>37532</v>
      </c>
      <c r="BC330" t="n">
        <v>11.345593</v>
      </c>
      <c r="BD330" t="n">
        <v>44.509341</v>
      </c>
      <c r="BE330" t="s"/>
      <c r="BF330" t="s"/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93</v>
      </c>
    </row>
    <row r="331" spans="1:70">
      <c r="A331" t="s">
        <v>70</v>
      </c>
      <c r="B331" t="s">
        <v>71</v>
      </c>
      <c r="C331" t="s">
        <v>72</v>
      </c>
      <c r="D331" t="n">
        <v>2</v>
      </c>
      <c r="E331" t="s">
        <v>524</v>
      </c>
      <c r="F331" t="n">
        <v>-1</v>
      </c>
      <c r="G331" t="s">
        <v>74</v>
      </c>
      <c r="H331" t="s">
        <v>75</v>
      </c>
      <c r="I331" t="s"/>
      <c r="J331" t="s">
        <v>76</v>
      </c>
      <c r="K331" t="n">
        <v>84</v>
      </c>
      <c r="L331" t="s">
        <v>77</v>
      </c>
      <c r="M331" t="s"/>
      <c r="N331" t="s">
        <v>97</v>
      </c>
      <c r="O331" t="s">
        <v>79</v>
      </c>
      <c r="P331" t="s">
        <v>524</v>
      </c>
      <c r="Q331" t="s"/>
      <c r="R331" t="s">
        <v>253</v>
      </c>
      <c r="S331" t="s">
        <v>372</v>
      </c>
      <c r="T331" t="s">
        <v>82</v>
      </c>
      <c r="U331" t="s"/>
      <c r="V331" t="s">
        <v>83</v>
      </c>
      <c r="W331" t="s">
        <v>84</v>
      </c>
      <c r="X331" t="s"/>
      <c r="Y331" t="s">
        <v>85</v>
      </c>
      <c r="Z331">
        <f>HYPERLINK("https://hotelmonitor-cachepage.eclerx.com/savepage/tk_15427244110198524_sr_2029.html","info")</f>
        <v/>
      </c>
      <c r="AA331" t="n">
        <v>-2318630</v>
      </c>
      <c r="AB331" t="s"/>
      <c r="AC331" t="s"/>
      <c r="AD331" t="s">
        <v>86</v>
      </c>
      <c r="AE331" t="s"/>
      <c r="AF331" t="s"/>
      <c r="AG331" t="s"/>
      <c r="AH331" t="s"/>
      <c r="AI331" t="s"/>
      <c r="AJ331" t="s"/>
      <c r="AK331" t="s">
        <v>87</v>
      </c>
      <c r="AL331" t="s">
        <v>88</v>
      </c>
      <c r="AM331" t="s"/>
      <c r="AN331" t="s">
        <v>87</v>
      </c>
      <c r="AO331" t="s"/>
      <c r="AP331" t="n">
        <v>42</v>
      </c>
      <c r="AQ331" t="s">
        <v>89</v>
      </c>
      <c r="AR331" t="s">
        <v>99</v>
      </c>
      <c r="AS331" t="s"/>
      <c r="AT331" t="s">
        <v>91</v>
      </c>
      <c r="AU331" t="s"/>
      <c r="AV331" t="s"/>
      <c r="AW331" t="s"/>
      <c r="AX331" t="s"/>
      <c r="AY331" t="n">
        <v>2318630</v>
      </c>
      <c r="AZ331" t="s">
        <v>525</v>
      </c>
      <c r="BA331" t="s"/>
      <c r="BB331" t="n">
        <v>37532</v>
      </c>
      <c r="BC331" t="n">
        <v>11.345593</v>
      </c>
      <c r="BD331" t="n">
        <v>44.509341</v>
      </c>
      <c r="BE331" t="s"/>
      <c r="BF331" t="s"/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93</v>
      </c>
    </row>
    <row r="332" spans="1:70">
      <c r="A332" t="s">
        <v>70</v>
      </c>
      <c r="B332" t="s">
        <v>71</v>
      </c>
      <c r="C332" t="s">
        <v>72</v>
      </c>
      <c r="D332" t="n">
        <v>2</v>
      </c>
      <c r="E332" t="s">
        <v>524</v>
      </c>
      <c r="F332" t="n">
        <v>-1</v>
      </c>
      <c r="G332" t="s">
        <v>74</v>
      </c>
      <c r="H332" t="s">
        <v>75</v>
      </c>
      <c r="I332" t="s"/>
      <c r="J332" t="s">
        <v>76</v>
      </c>
      <c r="K332" t="n">
        <v>86</v>
      </c>
      <c r="L332" t="s">
        <v>77</v>
      </c>
      <c r="M332" t="s"/>
      <c r="N332" t="s">
        <v>308</v>
      </c>
      <c r="O332" t="s">
        <v>79</v>
      </c>
      <c r="P332" t="s">
        <v>524</v>
      </c>
      <c r="Q332" t="s"/>
      <c r="R332" t="s">
        <v>253</v>
      </c>
      <c r="S332" t="s">
        <v>239</v>
      </c>
      <c r="T332" t="s">
        <v>82</v>
      </c>
      <c r="U332" t="s"/>
      <c r="V332" t="s">
        <v>83</v>
      </c>
      <c r="W332" t="s">
        <v>84</v>
      </c>
      <c r="X332" t="s"/>
      <c r="Y332" t="s">
        <v>85</v>
      </c>
      <c r="Z332">
        <f>HYPERLINK("https://hotelmonitor-cachepage.eclerx.com/savepage/tk_15427244110198524_sr_2029.html","info")</f>
        <v/>
      </c>
      <c r="AA332" t="n">
        <v>-2318630</v>
      </c>
      <c r="AB332" t="s"/>
      <c r="AC332" t="s"/>
      <c r="AD332" t="s">
        <v>86</v>
      </c>
      <c r="AE332" t="s"/>
      <c r="AF332" t="s"/>
      <c r="AG332" t="s"/>
      <c r="AH332" t="s"/>
      <c r="AI332" t="s"/>
      <c r="AJ332" t="s"/>
      <c r="AK332" t="s">
        <v>87</v>
      </c>
      <c r="AL332" t="s">
        <v>88</v>
      </c>
      <c r="AM332" t="s"/>
      <c r="AN332" t="s">
        <v>87</v>
      </c>
      <c r="AO332" t="s"/>
      <c r="AP332" t="n">
        <v>42</v>
      </c>
      <c r="AQ332" t="s">
        <v>89</v>
      </c>
      <c r="AR332" t="s">
        <v>90</v>
      </c>
      <c r="AS332" t="s"/>
      <c r="AT332" t="s">
        <v>91</v>
      </c>
      <c r="AU332" t="s"/>
      <c r="AV332" t="s"/>
      <c r="AW332" t="s"/>
      <c r="AX332" t="s"/>
      <c r="AY332" t="n">
        <v>2318630</v>
      </c>
      <c r="AZ332" t="s">
        <v>525</v>
      </c>
      <c r="BA332" t="s"/>
      <c r="BB332" t="n">
        <v>37532</v>
      </c>
      <c r="BC332" t="n">
        <v>11.345593</v>
      </c>
      <c r="BD332" t="n">
        <v>44.509341</v>
      </c>
      <c r="BE332" t="s"/>
      <c r="BF332" t="s"/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93</v>
      </c>
    </row>
    <row r="333" spans="1:70">
      <c r="A333" t="s">
        <v>70</v>
      </c>
      <c r="B333" t="s">
        <v>71</v>
      </c>
      <c r="C333" t="s">
        <v>72</v>
      </c>
      <c r="D333" t="n">
        <v>2</v>
      </c>
      <c r="E333" t="s">
        <v>524</v>
      </c>
      <c r="F333" t="n">
        <v>-1</v>
      </c>
      <c r="G333" t="s">
        <v>74</v>
      </c>
      <c r="H333" t="s">
        <v>75</v>
      </c>
      <c r="I333" t="s"/>
      <c r="J333" t="s">
        <v>76</v>
      </c>
      <c r="K333" t="n">
        <v>93</v>
      </c>
      <c r="L333" t="s">
        <v>77</v>
      </c>
      <c r="M333" t="s"/>
      <c r="N333" t="s">
        <v>172</v>
      </c>
      <c r="O333" t="s">
        <v>79</v>
      </c>
      <c r="P333" t="s">
        <v>524</v>
      </c>
      <c r="Q333" t="s"/>
      <c r="R333" t="s">
        <v>253</v>
      </c>
      <c r="S333" t="s">
        <v>256</v>
      </c>
      <c r="T333" t="s">
        <v>82</v>
      </c>
      <c r="U333" t="s"/>
      <c r="V333" t="s">
        <v>83</v>
      </c>
      <c r="W333" t="s">
        <v>84</v>
      </c>
      <c r="X333" t="s"/>
      <c r="Y333" t="s">
        <v>85</v>
      </c>
      <c r="Z333">
        <f>HYPERLINK("https://hotelmonitor-cachepage.eclerx.com/savepage/tk_15427244110198524_sr_2029.html","info")</f>
        <v/>
      </c>
      <c r="AA333" t="n">
        <v>-2318630</v>
      </c>
      <c r="AB333" t="s"/>
      <c r="AC333" t="s"/>
      <c r="AD333" t="s">
        <v>86</v>
      </c>
      <c r="AE333" t="s"/>
      <c r="AF333" t="s"/>
      <c r="AG333" t="s"/>
      <c r="AH333" t="s"/>
      <c r="AI333" t="s"/>
      <c r="AJ333" t="s"/>
      <c r="AK333" t="s">
        <v>87</v>
      </c>
      <c r="AL333" t="s">
        <v>88</v>
      </c>
      <c r="AM333" t="s"/>
      <c r="AN333" t="s">
        <v>87</v>
      </c>
      <c r="AO333" t="s"/>
      <c r="AP333" t="n">
        <v>42</v>
      </c>
      <c r="AQ333" t="s">
        <v>89</v>
      </c>
      <c r="AR333" t="s">
        <v>96</v>
      </c>
      <c r="AS333" t="s"/>
      <c r="AT333" t="s">
        <v>91</v>
      </c>
      <c r="AU333" t="s"/>
      <c r="AV333" t="s"/>
      <c r="AW333" t="s"/>
      <c r="AX333" t="s"/>
      <c r="AY333" t="n">
        <v>2318630</v>
      </c>
      <c r="AZ333" t="s">
        <v>525</v>
      </c>
      <c r="BA333" t="s"/>
      <c r="BB333" t="n">
        <v>37532</v>
      </c>
      <c r="BC333" t="n">
        <v>11.345593</v>
      </c>
      <c r="BD333" t="n">
        <v>44.509341</v>
      </c>
      <c r="BE333" t="s"/>
      <c r="BF333" t="s"/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93</v>
      </c>
    </row>
    <row r="334" spans="1:70">
      <c r="A334" t="s">
        <v>70</v>
      </c>
      <c r="B334" t="s">
        <v>71</v>
      </c>
      <c r="C334" t="s">
        <v>72</v>
      </c>
      <c r="D334" t="n">
        <v>2</v>
      </c>
      <c r="E334" t="s">
        <v>524</v>
      </c>
      <c r="F334" t="n">
        <v>-1</v>
      </c>
      <c r="G334" t="s">
        <v>74</v>
      </c>
      <c r="H334" t="s">
        <v>75</v>
      </c>
      <c r="I334" t="s"/>
      <c r="J334" t="s">
        <v>76</v>
      </c>
      <c r="K334" t="n">
        <v>94</v>
      </c>
      <c r="L334" t="s">
        <v>77</v>
      </c>
      <c r="M334" t="s"/>
      <c r="N334" t="s">
        <v>294</v>
      </c>
      <c r="O334" t="s">
        <v>79</v>
      </c>
      <c r="P334" t="s">
        <v>524</v>
      </c>
      <c r="Q334" t="s"/>
      <c r="R334" t="s">
        <v>253</v>
      </c>
      <c r="S334" t="s">
        <v>398</v>
      </c>
      <c r="T334" t="s">
        <v>82</v>
      </c>
      <c r="U334" t="s"/>
      <c r="V334" t="s">
        <v>83</v>
      </c>
      <c r="W334" t="s">
        <v>140</v>
      </c>
      <c r="X334" t="s"/>
      <c r="Y334" t="s">
        <v>85</v>
      </c>
      <c r="Z334">
        <f>HYPERLINK("https://hotelmonitor-cachepage.eclerx.com/savepage/tk_15427244110198524_sr_2029.html","info")</f>
        <v/>
      </c>
      <c r="AA334" t="n">
        <v>-2318630</v>
      </c>
      <c r="AB334" t="s"/>
      <c r="AC334" t="s"/>
      <c r="AD334" t="s">
        <v>86</v>
      </c>
      <c r="AE334" t="s"/>
      <c r="AF334" t="s"/>
      <c r="AG334" t="s"/>
      <c r="AH334" t="s"/>
      <c r="AI334" t="s"/>
      <c r="AJ334" t="s"/>
      <c r="AK334" t="s">
        <v>87</v>
      </c>
      <c r="AL334" t="s">
        <v>88</v>
      </c>
      <c r="AM334" t="s"/>
      <c r="AN334" t="s">
        <v>87</v>
      </c>
      <c r="AO334" t="s"/>
      <c r="AP334" t="n">
        <v>42</v>
      </c>
      <c r="AQ334" t="s">
        <v>89</v>
      </c>
      <c r="AR334" t="s">
        <v>90</v>
      </c>
      <c r="AS334" t="s"/>
      <c r="AT334" t="s">
        <v>91</v>
      </c>
      <c r="AU334" t="s"/>
      <c r="AV334" t="s"/>
      <c r="AW334" t="s"/>
      <c r="AX334" t="s"/>
      <c r="AY334" t="n">
        <v>2318630</v>
      </c>
      <c r="AZ334" t="s">
        <v>525</v>
      </c>
      <c r="BA334" t="s"/>
      <c r="BB334" t="n">
        <v>37532</v>
      </c>
      <c r="BC334" t="n">
        <v>11.345593</v>
      </c>
      <c r="BD334" t="n">
        <v>44.509341</v>
      </c>
      <c r="BE334" t="s"/>
      <c r="BF334" t="s"/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93</v>
      </c>
    </row>
    <row r="335" spans="1:70">
      <c r="A335" t="s">
        <v>70</v>
      </c>
      <c r="B335" t="s">
        <v>71</v>
      </c>
      <c r="C335" t="s">
        <v>72</v>
      </c>
      <c r="D335" t="n">
        <v>2</v>
      </c>
      <c r="E335" t="s">
        <v>524</v>
      </c>
      <c r="F335" t="n">
        <v>-1</v>
      </c>
      <c r="G335" t="s">
        <v>74</v>
      </c>
      <c r="H335" t="s">
        <v>75</v>
      </c>
      <c r="I335" t="s"/>
      <c r="J335" t="s">
        <v>76</v>
      </c>
      <c r="K335" t="n">
        <v>99</v>
      </c>
      <c r="L335" t="s">
        <v>77</v>
      </c>
      <c r="M335" t="s"/>
      <c r="N335" t="s">
        <v>189</v>
      </c>
      <c r="O335" t="s">
        <v>79</v>
      </c>
      <c r="P335" t="s">
        <v>524</v>
      </c>
      <c r="Q335" t="s"/>
      <c r="R335" t="s">
        <v>253</v>
      </c>
      <c r="S335" t="s">
        <v>511</v>
      </c>
      <c r="T335" t="s">
        <v>82</v>
      </c>
      <c r="U335" t="s"/>
      <c r="V335" t="s">
        <v>83</v>
      </c>
      <c r="W335" t="s">
        <v>84</v>
      </c>
      <c r="X335" t="s"/>
      <c r="Y335" t="s">
        <v>85</v>
      </c>
      <c r="Z335">
        <f>HYPERLINK("https://hotelmonitor-cachepage.eclerx.com/savepage/tk_15427244110198524_sr_2029.html","info")</f>
        <v/>
      </c>
      <c r="AA335" t="n">
        <v>-2318630</v>
      </c>
      <c r="AB335" t="s"/>
      <c r="AC335" t="s"/>
      <c r="AD335" t="s">
        <v>86</v>
      </c>
      <c r="AE335" t="s"/>
      <c r="AF335" t="s"/>
      <c r="AG335" t="s"/>
      <c r="AH335" t="s"/>
      <c r="AI335" t="s"/>
      <c r="AJ335" t="s"/>
      <c r="AK335" t="s">
        <v>87</v>
      </c>
      <c r="AL335" t="s">
        <v>88</v>
      </c>
      <c r="AM335" t="s"/>
      <c r="AN335" t="s">
        <v>87</v>
      </c>
      <c r="AO335" t="s"/>
      <c r="AP335" t="n">
        <v>42</v>
      </c>
      <c r="AQ335" t="s">
        <v>89</v>
      </c>
      <c r="AR335" t="s">
        <v>96</v>
      </c>
      <c r="AS335" t="s"/>
      <c r="AT335" t="s">
        <v>91</v>
      </c>
      <c r="AU335" t="s"/>
      <c r="AV335" t="s"/>
      <c r="AW335" t="s"/>
      <c r="AX335" t="s"/>
      <c r="AY335" t="n">
        <v>2318630</v>
      </c>
      <c r="AZ335" t="s">
        <v>525</v>
      </c>
      <c r="BA335" t="s"/>
      <c r="BB335" t="n">
        <v>37532</v>
      </c>
      <c r="BC335" t="n">
        <v>11.345593</v>
      </c>
      <c r="BD335" t="n">
        <v>44.509341</v>
      </c>
      <c r="BE335" t="s"/>
      <c r="BF335" t="s"/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93</v>
      </c>
    </row>
    <row r="336" spans="1:70">
      <c r="A336" t="s">
        <v>70</v>
      </c>
      <c r="B336" t="s">
        <v>71</v>
      </c>
      <c r="C336" t="s">
        <v>72</v>
      </c>
      <c r="D336" t="n">
        <v>2</v>
      </c>
      <c r="E336" t="s">
        <v>524</v>
      </c>
      <c r="F336" t="n">
        <v>-1</v>
      </c>
      <c r="G336" t="s">
        <v>74</v>
      </c>
      <c r="H336" t="s">
        <v>75</v>
      </c>
      <c r="I336" t="s"/>
      <c r="J336" t="s">
        <v>76</v>
      </c>
      <c r="K336" t="n">
        <v>109</v>
      </c>
      <c r="L336" t="s">
        <v>77</v>
      </c>
      <c r="M336" t="s"/>
      <c r="N336" t="s">
        <v>294</v>
      </c>
      <c r="O336" t="s">
        <v>79</v>
      </c>
      <c r="P336" t="s">
        <v>524</v>
      </c>
      <c r="Q336" t="s"/>
      <c r="R336" t="s">
        <v>253</v>
      </c>
      <c r="S336" t="s">
        <v>81</v>
      </c>
      <c r="T336" t="s">
        <v>82</v>
      </c>
      <c r="U336" t="s"/>
      <c r="V336" t="s">
        <v>83</v>
      </c>
      <c r="W336" t="s">
        <v>84</v>
      </c>
      <c r="X336" t="s"/>
      <c r="Y336" t="s">
        <v>85</v>
      </c>
      <c r="Z336">
        <f>HYPERLINK("https://hotelmonitor-cachepage.eclerx.com/savepage/tk_15427244110198524_sr_2029.html","info")</f>
        <v/>
      </c>
      <c r="AA336" t="n">
        <v>-2318630</v>
      </c>
      <c r="AB336" t="s"/>
      <c r="AC336" t="s"/>
      <c r="AD336" t="s">
        <v>86</v>
      </c>
      <c r="AE336" t="s"/>
      <c r="AF336" t="s"/>
      <c r="AG336" t="s"/>
      <c r="AH336" t="s"/>
      <c r="AI336" t="s"/>
      <c r="AJ336" t="s"/>
      <c r="AK336" t="s">
        <v>87</v>
      </c>
      <c r="AL336" t="s">
        <v>88</v>
      </c>
      <c r="AM336" t="s"/>
      <c r="AN336" t="s">
        <v>87</v>
      </c>
      <c r="AO336" t="s"/>
      <c r="AP336" t="n">
        <v>42</v>
      </c>
      <c r="AQ336" t="s">
        <v>89</v>
      </c>
      <c r="AR336" t="s">
        <v>90</v>
      </c>
      <c r="AS336" t="s"/>
      <c r="AT336" t="s">
        <v>91</v>
      </c>
      <c r="AU336" t="s"/>
      <c r="AV336" t="s"/>
      <c r="AW336" t="s"/>
      <c r="AX336" t="s"/>
      <c r="AY336" t="n">
        <v>2318630</v>
      </c>
      <c r="AZ336" t="s">
        <v>525</v>
      </c>
      <c r="BA336" t="s"/>
      <c r="BB336" t="n">
        <v>37532</v>
      </c>
      <c r="BC336" t="n">
        <v>11.345593</v>
      </c>
      <c r="BD336" t="n">
        <v>44.509341</v>
      </c>
      <c r="BE336" t="s"/>
      <c r="BF336" t="s"/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93</v>
      </c>
    </row>
    <row r="337" spans="1:70">
      <c r="A337" t="s">
        <v>70</v>
      </c>
      <c r="B337" t="s">
        <v>71</v>
      </c>
      <c r="C337" t="s">
        <v>72</v>
      </c>
      <c r="D337" t="n">
        <v>2</v>
      </c>
      <c r="E337" t="s">
        <v>524</v>
      </c>
      <c r="F337" t="n">
        <v>-1</v>
      </c>
      <c r="G337" t="s">
        <v>74</v>
      </c>
      <c r="H337" t="s">
        <v>75</v>
      </c>
      <c r="I337" t="s"/>
      <c r="J337" t="s">
        <v>76</v>
      </c>
      <c r="K337" t="n">
        <v>124</v>
      </c>
      <c r="L337" t="s">
        <v>77</v>
      </c>
      <c r="M337" t="s"/>
      <c r="N337" t="s">
        <v>191</v>
      </c>
      <c r="O337" t="s">
        <v>79</v>
      </c>
      <c r="P337" t="s">
        <v>524</v>
      </c>
      <c r="Q337" t="s"/>
      <c r="R337" t="s">
        <v>253</v>
      </c>
      <c r="S337" t="s">
        <v>516</v>
      </c>
      <c r="T337" t="s">
        <v>82</v>
      </c>
      <c r="U337" t="s"/>
      <c r="V337" t="s">
        <v>83</v>
      </c>
      <c r="W337" t="s">
        <v>140</v>
      </c>
      <c r="X337" t="s"/>
      <c r="Y337" t="s">
        <v>85</v>
      </c>
      <c r="Z337">
        <f>HYPERLINK("https://hotelmonitor-cachepage.eclerx.com/savepage/tk_15427244110198524_sr_2029.html","info")</f>
        <v/>
      </c>
      <c r="AA337" t="n">
        <v>-2318630</v>
      </c>
      <c r="AB337" t="s"/>
      <c r="AC337" t="s"/>
      <c r="AD337" t="s">
        <v>86</v>
      </c>
      <c r="AE337" t="s"/>
      <c r="AF337" t="s"/>
      <c r="AG337" t="s"/>
      <c r="AH337" t="s"/>
      <c r="AI337" t="s"/>
      <c r="AJ337" t="s"/>
      <c r="AK337" t="s">
        <v>87</v>
      </c>
      <c r="AL337" t="s">
        <v>88</v>
      </c>
      <c r="AM337" t="s"/>
      <c r="AN337" t="s">
        <v>87</v>
      </c>
      <c r="AO337" t="s"/>
      <c r="AP337" t="n">
        <v>42</v>
      </c>
      <c r="AQ337" t="s">
        <v>89</v>
      </c>
      <c r="AR337" t="s">
        <v>96</v>
      </c>
      <c r="AS337" t="s"/>
      <c r="AT337" t="s">
        <v>91</v>
      </c>
      <c r="AU337" t="s"/>
      <c r="AV337" t="s"/>
      <c r="AW337" t="s"/>
      <c r="AX337" t="s"/>
      <c r="AY337" t="n">
        <v>2318630</v>
      </c>
      <c r="AZ337" t="s">
        <v>525</v>
      </c>
      <c r="BA337" t="s"/>
      <c r="BB337" t="n">
        <v>37532</v>
      </c>
      <c r="BC337" t="n">
        <v>11.345593</v>
      </c>
      <c r="BD337" t="n">
        <v>44.509341</v>
      </c>
      <c r="BE337" t="s"/>
      <c r="BF337" t="s"/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93</v>
      </c>
    </row>
    <row r="338" spans="1:70">
      <c r="A338" t="s">
        <v>70</v>
      </c>
      <c r="B338" t="s">
        <v>71</v>
      </c>
      <c r="C338" t="s">
        <v>72</v>
      </c>
      <c r="D338" t="n">
        <v>2</v>
      </c>
      <c r="E338" t="s">
        <v>524</v>
      </c>
      <c r="F338" t="n">
        <v>-1</v>
      </c>
      <c r="G338" t="s">
        <v>74</v>
      </c>
      <c r="H338" t="s">
        <v>75</v>
      </c>
      <c r="I338" t="s"/>
      <c r="J338" t="s">
        <v>76</v>
      </c>
      <c r="K338" t="n">
        <v>135</v>
      </c>
      <c r="L338" t="s">
        <v>77</v>
      </c>
      <c r="M338" t="s"/>
      <c r="N338" t="s">
        <v>191</v>
      </c>
      <c r="O338" t="s">
        <v>79</v>
      </c>
      <c r="P338" t="s">
        <v>524</v>
      </c>
      <c r="Q338" t="s"/>
      <c r="R338" t="s">
        <v>253</v>
      </c>
      <c r="S338" t="s">
        <v>526</v>
      </c>
      <c r="T338" t="s">
        <v>82</v>
      </c>
      <c r="U338" t="s"/>
      <c r="V338" t="s">
        <v>83</v>
      </c>
      <c r="W338" t="s">
        <v>84</v>
      </c>
      <c r="X338" t="s"/>
      <c r="Y338" t="s">
        <v>85</v>
      </c>
      <c r="Z338">
        <f>HYPERLINK("https://hotelmonitor-cachepage.eclerx.com/savepage/tk_15427244110198524_sr_2029.html","info")</f>
        <v/>
      </c>
      <c r="AA338" t="n">
        <v>-2318630</v>
      </c>
      <c r="AB338" t="s"/>
      <c r="AC338" t="s"/>
      <c r="AD338" t="s">
        <v>86</v>
      </c>
      <c r="AE338" t="s"/>
      <c r="AF338" t="s"/>
      <c r="AG338" t="s"/>
      <c r="AH338" t="s"/>
      <c r="AI338" t="s"/>
      <c r="AJ338" t="s"/>
      <c r="AK338" t="s">
        <v>87</v>
      </c>
      <c r="AL338" t="s">
        <v>88</v>
      </c>
      <c r="AM338" t="s"/>
      <c r="AN338" t="s">
        <v>87</v>
      </c>
      <c r="AO338" t="s"/>
      <c r="AP338" t="n">
        <v>42</v>
      </c>
      <c r="AQ338" t="s">
        <v>89</v>
      </c>
      <c r="AR338" t="s">
        <v>96</v>
      </c>
      <c r="AS338" t="s"/>
      <c r="AT338" t="s">
        <v>91</v>
      </c>
      <c r="AU338" t="s"/>
      <c r="AV338" t="s"/>
      <c r="AW338" t="s"/>
      <c r="AX338" t="s"/>
      <c r="AY338" t="n">
        <v>2318630</v>
      </c>
      <c r="AZ338" t="s">
        <v>525</v>
      </c>
      <c r="BA338" t="s"/>
      <c r="BB338" t="n">
        <v>37532</v>
      </c>
      <c r="BC338" t="n">
        <v>11.345593</v>
      </c>
      <c r="BD338" t="n">
        <v>44.509341</v>
      </c>
      <c r="BE338" t="s"/>
      <c r="BF338" t="s"/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93</v>
      </c>
    </row>
    <row r="339" spans="1:70">
      <c r="A339" t="s">
        <v>70</v>
      </c>
      <c r="B339" t="s">
        <v>71</v>
      </c>
      <c r="C339" t="s">
        <v>72</v>
      </c>
      <c r="D339" t="n">
        <v>2</v>
      </c>
      <c r="E339" t="s">
        <v>524</v>
      </c>
      <c r="F339" t="n">
        <v>-1</v>
      </c>
      <c r="G339" t="s">
        <v>74</v>
      </c>
      <c r="H339" t="s">
        <v>75</v>
      </c>
      <c r="I339" t="s"/>
      <c r="J339" t="s">
        <v>76</v>
      </c>
      <c r="K339" t="n">
        <v>138</v>
      </c>
      <c r="L339" t="s">
        <v>77</v>
      </c>
      <c r="M339" t="s"/>
      <c r="N339" t="s">
        <v>191</v>
      </c>
      <c r="O339" t="s">
        <v>79</v>
      </c>
      <c r="P339" t="s">
        <v>524</v>
      </c>
      <c r="Q339" t="s"/>
      <c r="R339" t="s">
        <v>253</v>
      </c>
      <c r="S339" t="s">
        <v>242</v>
      </c>
      <c r="T339" t="s">
        <v>82</v>
      </c>
      <c r="U339" t="s"/>
      <c r="V339" t="s">
        <v>83</v>
      </c>
      <c r="W339" t="s">
        <v>84</v>
      </c>
      <c r="X339" t="s"/>
      <c r="Y339" t="s">
        <v>85</v>
      </c>
      <c r="Z339">
        <f>HYPERLINK("https://hotelmonitor-cachepage.eclerx.com/savepage/tk_15427244110198524_sr_2029.html","info")</f>
        <v/>
      </c>
      <c r="AA339" t="n">
        <v>-2318630</v>
      </c>
      <c r="AB339" t="s"/>
      <c r="AC339" t="s"/>
      <c r="AD339" t="s">
        <v>86</v>
      </c>
      <c r="AE339" t="s"/>
      <c r="AF339" t="s"/>
      <c r="AG339" t="s"/>
      <c r="AH339" t="s"/>
      <c r="AI339" t="s"/>
      <c r="AJ339" t="s"/>
      <c r="AK339" t="s">
        <v>87</v>
      </c>
      <c r="AL339" t="s">
        <v>88</v>
      </c>
      <c r="AM339" t="s"/>
      <c r="AN339" t="s">
        <v>87</v>
      </c>
      <c r="AO339" t="s"/>
      <c r="AP339" t="n">
        <v>42</v>
      </c>
      <c r="AQ339" t="s">
        <v>89</v>
      </c>
      <c r="AR339" t="s">
        <v>96</v>
      </c>
      <c r="AS339" t="s"/>
      <c r="AT339" t="s">
        <v>91</v>
      </c>
      <c r="AU339" t="s"/>
      <c r="AV339" t="s"/>
      <c r="AW339" t="s"/>
      <c r="AX339" t="s"/>
      <c r="AY339" t="n">
        <v>2318630</v>
      </c>
      <c r="AZ339" t="s">
        <v>525</v>
      </c>
      <c r="BA339" t="s"/>
      <c r="BB339" t="n">
        <v>37532</v>
      </c>
      <c r="BC339" t="n">
        <v>11.345593</v>
      </c>
      <c r="BD339" t="n">
        <v>44.509341</v>
      </c>
      <c r="BE339" t="s"/>
      <c r="BF339" t="s"/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93</v>
      </c>
    </row>
    <row r="340" spans="1:70">
      <c r="A340" t="s">
        <v>70</v>
      </c>
      <c r="B340" t="s">
        <v>71</v>
      </c>
      <c r="C340" t="s">
        <v>72</v>
      </c>
      <c r="D340" t="n">
        <v>2</v>
      </c>
      <c r="E340" t="s">
        <v>524</v>
      </c>
      <c r="F340" t="n">
        <v>-1</v>
      </c>
      <c r="G340" t="s">
        <v>74</v>
      </c>
      <c r="H340" t="s">
        <v>75</v>
      </c>
      <c r="I340" t="s"/>
      <c r="J340" t="s">
        <v>76</v>
      </c>
      <c r="K340" t="n">
        <v>142</v>
      </c>
      <c r="L340" t="s">
        <v>77</v>
      </c>
      <c r="M340" t="s"/>
      <c r="N340" t="s">
        <v>191</v>
      </c>
      <c r="O340" t="s">
        <v>79</v>
      </c>
      <c r="P340" t="s">
        <v>524</v>
      </c>
      <c r="Q340" t="s"/>
      <c r="R340" t="s">
        <v>253</v>
      </c>
      <c r="S340" t="s">
        <v>154</v>
      </c>
      <c r="T340" t="s">
        <v>82</v>
      </c>
      <c r="U340" t="s"/>
      <c r="V340" t="s">
        <v>83</v>
      </c>
      <c r="W340" t="s">
        <v>140</v>
      </c>
      <c r="X340" t="s"/>
      <c r="Y340" t="s">
        <v>85</v>
      </c>
      <c r="Z340">
        <f>HYPERLINK("https://hotelmonitor-cachepage.eclerx.com/savepage/tk_15427244110198524_sr_2029.html","info")</f>
        <v/>
      </c>
      <c r="AA340" t="n">
        <v>-2318630</v>
      </c>
      <c r="AB340" t="s"/>
      <c r="AC340" t="s"/>
      <c r="AD340" t="s">
        <v>86</v>
      </c>
      <c r="AE340" t="s"/>
      <c r="AF340" t="s"/>
      <c r="AG340" t="s"/>
      <c r="AH340" t="s"/>
      <c r="AI340" t="s"/>
      <c r="AJ340" t="s"/>
      <c r="AK340" t="s">
        <v>87</v>
      </c>
      <c r="AL340" t="s">
        <v>88</v>
      </c>
      <c r="AM340" t="s"/>
      <c r="AN340" t="s">
        <v>87</v>
      </c>
      <c r="AO340" t="s"/>
      <c r="AP340" t="n">
        <v>42</v>
      </c>
      <c r="AQ340" t="s">
        <v>89</v>
      </c>
      <c r="AR340" t="s">
        <v>96</v>
      </c>
      <c r="AS340" t="s"/>
      <c r="AT340" t="s">
        <v>91</v>
      </c>
      <c r="AU340" t="s"/>
      <c r="AV340" t="s"/>
      <c r="AW340" t="s"/>
      <c r="AX340" t="s"/>
      <c r="AY340" t="n">
        <v>2318630</v>
      </c>
      <c r="AZ340" t="s">
        <v>525</v>
      </c>
      <c r="BA340" t="s"/>
      <c r="BB340" t="n">
        <v>37532</v>
      </c>
      <c r="BC340" t="n">
        <v>11.345593</v>
      </c>
      <c r="BD340" t="n">
        <v>44.509341</v>
      </c>
      <c r="BE340" t="s"/>
      <c r="BF340" t="s"/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93</v>
      </c>
    </row>
    <row r="341" spans="1:70">
      <c r="A341" t="s">
        <v>70</v>
      </c>
      <c r="B341" t="s">
        <v>71</v>
      </c>
      <c r="C341" t="s">
        <v>72</v>
      </c>
      <c r="D341" t="n">
        <v>2</v>
      </c>
      <c r="E341" t="s">
        <v>524</v>
      </c>
      <c r="F341" t="n">
        <v>-1</v>
      </c>
      <c r="G341" t="s">
        <v>74</v>
      </c>
      <c r="H341" t="s">
        <v>75</v>
      </c>
      <c r="I341" t="s"/>
      <c r="J341" t="s">
        <v>76</v>
      </c>
      <c r="K341" t="n">
        <v>153</v>
      </c>
      <c r="L341" t="s">
        <v>77</v>
      </c>
      <c r="M341" t="s"/>
      <c r="N341" t="s">
        <v>191</v>
      </c>
      <c r="O341" t="s">
        <v>79</v>
      </c>
      <c r="P341" t="s">
        <v>524</v>
      </c>
      <c r="Q341" t="s"/>
      <c r="R341" t="s">
        <v>253</v>
      </c>
      <c r="S341" t="s">
        <v>109</v>
      </c>
      <c r="T341" t="s">
        <v>82</v>
      </c>
      <c r="U341" t="s"/>
      <c r="V341" t="s">
        <v>83</v>
      </c>
      <c r="W341" t="s">
        <v>84</v>
      </c>
      <c r="X341" t="s"/>
      <c r="Y341" t="s">
        <v>85</v>
      </c>
      <c r="Z341">
        <f>HYPERLINK("https://hotelmonitor-cachepage.eclerx.com/savepage/tk_15427244110198524_sr_2029.html","info")</f>
        <v/>
      </c>
      <c r="AA341" t="n">
        <v>-2318630</v>
      </c>
      <c r="AB341" t="s"/>
      <c r="AC341" t="s"/>
      <c r="AD341" t="s">
        <v>86</v>
      </c>
      <c r="AE341" t="s"/>
      <c r="AF341" t="s"/>
      <c r="AG341" t="s"/>
      <c r="AH341" t="s"/>
      <c r="AI341" t="s"/>
      <c r="AJ341" t="s"/>
      <c r="AK341" t="s">
        <v>87</v>
      </c>
      <c r="AL341" t="s">
        <v>88</v>
      </c>
      <c r="AM341" t="s"/>
      <c r="AN341" t="s">
        <v>87</v>
      </c>
      <c r="AO341" t="s"/>
      <c r="AP341" t="n">
        <v>42</v>
      </c>
      <c r="AQ341" t="s">
        <v>89</v>
      </c>
      <c r="AR341" t="s">
        <v>96</v>
      </c>
      <c r="AS341" t="s"/>
      <c r="AT341" t="s">
        <v>91</v>
      </c>
      <c r="AU341" t="s"/>
      <c r="AV341" t="s"/>
      <c r="AW341" t="s"/>
      <c r="AX341" t="s"/>
      <c r="AY341" t="n">
        <v>2318630</v>
      </c>
      <c r="AZ341" t="s">
        <v>525</v>
      </c>
      <c r="BA341" t="s"/>
      <c r="BB341" t="n">
        <v>37532</v>
      </c>
      <c r="BC341" t="n">
        <v>11.345593</v>
      </c>
      <c r="BD341" t="n">
        <v>44.509341</v>
      </c>
      <c r="BE341" t="s"/>
      <c r="BF341" t="s"/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93</v>
      </c>
    </row>
    <row r="342" spans="1:70">
      <c r="A342" t="s">
        <v>70</v>
      </c>
      <c r="B342" t="s">
        <v>71</v>
      </c>
      <c r="C342" t="s">
        <v>72</v>
      </c>
      <c r="D342" t="n">
        <v>2</v>
      </c>
      <c r="E342" t="s">
        <v>527</v>
      </c>
      <c r="F342" t="n">
        <v>-1</v>
      </c>
      <c r="G342" t="s">
        <v>74</v>
      </c>
      <c r="H342" t="s">
        <v>75</v>
      </c>
      <c r="I342" t="s"/>
      <c r="J342" t="s">
        <v>76</v>
      </c>
      <c r="K342" t="n">
        <v>78</v>
      </c>
      <c r="L342" t="s">
        <v>77</v>
      </c>
      <c r="M342" t="s"/>
      <c r="N342" t="s">
        <v>172</v>
      </c>
      <c r="O342" t="s">
        <v>79</v>
      </c>
      <c r="P342" t="s">
        <v>527</v>
      </c>
      <c r="Q342" t="s"/>
      <c r="R342" t="s">
        <v>80</v>
      </c>
      <c r="S342" t="s">
        <v>229</v>
      </c>
      <c r="T342" t="s">
        <v>82</v>
      </c>
      <c r="U342" t="s"/>
      <c r="V342" t="s">
        <v>83</v>
      </c>
      <c r="W342" t="s">
        <v>140</v>
      </c>
      <c r="X342" t="s"/>
      <c r="Y342" t="s">
        <v>85</v>
      </c>
      <c r="Z342">
        <f>HYPERLINK("https://hotelmonitor-cachepage.eclerx.com/savepage/tk_154272438391149_sr_2029.html","info")</f>
        <v/>
      </c>
      <c r="AA342" t="n">
        <v>-6796336</v>
      </c>
      <c r="AB342" t="s"/>
      <c r="AC342" t="s"/>
      <c r="AD342" t="s">
        <v>86</v>
      </c>
      <c r="AE342" t="s"/>
      <c r="AF342" t="s"/>
      <c r="AG342" t="s"/>
      <c r="AH342" t="s"/>
      <c r="AI342" t="s"/>
      <c r="AJ342" t="s"/>
      <c r="AK342" t="s">
        <v>87</v>
      </c>
      <c r="AL342" t="s">
        <v>88</v>
      </c>
      <c r="AM342" t="s"/>
      <c r="AN342" t="s">
        <v>87</v>
      </c>
      <c r="AO342" t="s"/>
      <c r="AP342" t="n">
        <v>31</v>
      </c>
      <c r="AQ342" t="s">
        <v>89</v>
      </c>
      <c r="AR342" t="s">
        <v>96</v>
      </c>
      <c r="AS342" t="s"/>
      <c r="AT342" t="s">
        <v>91</v>
      </c>
      <c r="AU342" t="s"/>
      <c r="AV342" t="s"/>
      <c r="AW342" t="s"/>
      <c r="AX342" t="s"/>
      <c r="AY342" t="n">
        <v>6796336</v>
      </c>
      <c r="AZ342" t="s">
        <v>186</v>
      </c>
      <c r="BA342" t="s"/>
      <c r="BB342" t="n">
        <v>183369</v>
      </c>
      <c r="BC342" t="s"/>
      <c r="BD342" t="s"/>
      <c r="BE342" t="s"/>
      <c r="BF342" t="s"/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93</v>
      </c>
    </row>
    <row r="343" spans="1:70">
      <c r="A343" t="s">
        <v>70</v>
      </c>
      <c r="B343" t="s">
        <v>71</v>
      </c>
      <c r="C343" t="s">
        <v>72</v>
      </c>
      <c r="D343" t="n">
        <v>2</v>
      </c>
      <c r="E343" t="s">
        <v>528</v>
      </c>
      <c r="F343" t="n">
        <v>-1</v>
      </c>
      <c r="G343" t="s">
        <v>74</v>
      </c>
      <c r="H343" t="s">
        <v>75</v>
      </c>
      <c r="I343" t="s"/>
      <c r="J343" t="s">
        <v>76</v>
      </c>
      <c r="K343" t="n">
        <v>241</v>
      </c>
      <c r="L343" t="s">
        <v>77</v>
      </c>
      <c r="M343" t="s"/>
      <c r="N343" t="s">
        <v>529</v>
      </c>
      <c r="O343" t="s">
        <v>79</v>
      </c>
      <c r="P343" t="s">
        <v>528</v>
      </c>
      <c r="Q343" t="s"/>
      <c r="R343" t="s">
        <v>80</v>
      </c>
      <c r="S343" t="s">
        <v>530</v>
      </c>
      <c r="T343" t="s">
        <v>82</v>
      </c>
      <c r="U343" t="s"/>
      <c r="V343" t="s">
        <v>83</v>
      </c>
      <c r="W343" t="s">
        <v>84</v>
      </c>
      <c r="X343" t="s"/>
      <c r="Y343" t="s">
        <v>85</v>
      </c>
      <c r="Z343">
        <f>HYPERLINK("https://hotelmonitor-cachepage.eclerx.com/savepage/tk_15427243915392683_sr_2029.html","info")</f>
        <v/>
      </c>
      <c r="AA343" t="n">
        <v>-2443908</v>
      </c>
      <c r="AB343" t="s"/>
      <c r="AC343" t="s"/>
      <c r="AD343" t="s">
        <v>86</v>
      </c>
      <c r="AE343" t="s"/>
      <c r="AF343" t="s"/>
      <c r="AG343" t="s"/>
      <c r="AH343" t="s"/>
      <c r="AI343" t="s"/>
      <c r="AJ343" t="s"/>
      <c r="AK343" t="s">
        <v>87</v>
      </c>
      <c r="AL343" t="s">
        <v>88</v>
      </c>
      <c r="AM343" t="s"/>
      <c r="AN343" t="s">
        <v>87</v>
      </c>
      <c r="AO343" t="s"/>
      <c r="AP343" t="n">
        <v>34</v>
      </c>
      <c r="AQ343" t="s">
        <v>89</v>
      </c>
      <c r="AR343" t="s">
        <v>90</v>
      </c>
      <c r="AS343" t="s"/>
      <c r="AT343" t="s">
        <v>91</v>
      </c>
      <c r="AU343" t="s"/>
      <c r="AV343" t="s"/>
      <c r="AW343" t="s"/>
      <c r="AX343" t="s"/>
      <c r="AY343" t="n">
        <v>2443908</v>
      </c>
      <c r="AZ343" t="s">
        <v>531</v>
      </c>
      <c r="BA343" t="s"/>
      <c r="BB343" t="n">
        <v>110725</v>
      </c>
      <c r="BC343" t="n">
        <v>11.605787</v>
      </c>
      <c r="BD343" t="n">
        <v>44.835738</v>
      </c>
      <c r="BE343" t="s"/>
      <c r="BF343" t="s"/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93</v>
      </c>
    </row>
    <row r="344" spans="1:70">
      <c r="A344" t="s">
        <v>70</v>
      </c>
      <c r="B344" t="s">
        <v>71</v>
      </c>
      <c r="C344" t="s">
        <v>72</v>
      </c>
      <c r="D344" t="n">
        <v>2</v>
      </c>
      <c r="E344" t="s">
        <v>528</v>
      </c>
      <c r="F344" t="n">
        <v>-1</v>
      </c>
      <c r="G344" t="s">
        <v>74</v>
      </c>
      <c r="H344" t="s">
        <v>75</v>
      </c>
      <c r="I344" t="s"/>
      <c r="J344" t="s">
        <v>76</v>
      </c>
      <c r="K344" t="n">
        <v>270</v>
      </c>
      <c r="L344" t="s">
        <v>77</v>
      </c>
      <c r="M344" t="s"/>
      <c r="N344" t="s">
        <v>394</v>
      </c>
      <c r="O344" t="s">
        <v>79</v>
      </c>
      <c r="P344" t="s">
        <v>528</v>
      </c>
      <c r="Q344" t="s"/>
      <c r="R344" t="s">
        <v>80</v>
      </c>
      <c r="S344" t="s">
        <v>532</v>
      </c>
      <c r="T344" t="s">
        <v>82</v>
      </c>
      <c r="U344" t="s"/>
      <c r="V344" t="s">
        <v>83</v>
      </c>
      <c r="W344" t="s">
        <v>84</v>
      </c>
      <c r="X344" t="s"/>
      <c r="Y344" t="s">
        <v>85</v>
      </c>
      <c r="Z344">
        <f>HYPERLINK("https://hotelmonitor-cachepage.eclerx.com/savepage/tk_15427243915392683_sr_2029.html","info")</f>
        <v/>
      </c>
      <c r="AA344" t="n">
        <v>-2443908</v>
      </c>
      <c r="AB344" t="s"/>
      <c r="AC344" t="s"/>
      <c r="AD344" t="s">
        <v>86</v>
      </c>
      <c r="AE344" t="s"/>
      <c r="AF344" t="s"/>
      <c r="AG344" t="s"/>
      <c r="AH344" t="s"/>
      <c r="AI344" t="s"/>
      <c r="AJ344" t="s"/>
      <c r="AK344" t="s">
        <v>87</v>
      </c>
      <c r="AL344" t="s">
        <v>88</v>
      </c>
      <c r="AM344" t="s"/>
      <c r="AN344" t="s">
        <v>87</v>
      </c>
      <c r="AO344" t="s"/>
      <c r="AP344" t="n">
        <v>34</v>
      </c>
      <c r="AQ344" t="s">
        <v>89</v>
      </c>
      <c r="AR344" t="s">
        <v>90</v>
      </c>
      <c r="AS344" t="s"/>
      <c r="AT344" t="s">
        <v>91</v>
      </c>
      <c r="AU344" t="s"/>
      <c r="AV344" t="s"/>
      <c r="AW344" t="s"/>
      <c r="AX344" t="s"/>
      <c r="AY344" t="n">
        <v>2443908</v>
      </c>
      <c r="AZ344" t="s">
        <v>531</v>
      </c>
      <c r="BA344" t="s"/>
      <c r="BB344" t="n">
        <v>110725</v>
      </c>
      <c r="BC344" t="n">
        <v>11.605787</v>
      </c>
      <c r="BD344" t="n">
        <v>44.835738</v>
      </c>
      <c r="BE344" t="s"/>
      <c r="BF344" t="s"/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93</v>
      </c>
    </row>
    <row r="345" spans="1:70">
      <c r="A345" t="s">
        <v>70</v>
      </c>
      <c r="B345" t="s">
        <v>71</v>
      </c>
      <c r="C345" t="s">
        <v>72</v>
      </c>
      <c r="D345" t="n">
        <v>2</v>
      </c>
      <c r="E345" t="s">
        <v>528</v>
      </c>
      <c r="F345" t="n">
        <v>-1</v>
      </c>
      <c r="G345" t="s">
        <v>74</v>
      </c>
      <c r="H345" t="s">
        <v>75</v>
      </c>
      <c r="I345" t="s"/>
      <c r="J345" t="s">
        <v>76</v>
      </c>
      <c r="K345" t="n">
        <v>338</v>
      </c>
      <c r="L345" t="s">
        <v>77</v>
      </c>
      <c r="M345" t="s"/>
      <c r="N345" t="s">
        <v>533</v>
      </c>
      <c r="O345" t="s">
        <v>79</v>
      </c>
      <c r="P345" t="s">
        <v>528</v>
      </c>
      <c r="Q345" t="s"/>
      <c r="R345" t="s">
        <v>80</v>
      </c>
      <c r="S345" t="s">
        <v>534</v>
      </c>
      <c r="T345" t="s">
        <v>82</v>
      </c>
      <c r="U345" t="s"/>
      <c r="V345" t="s">
        <v>83</v>
      </c>
      <c r="W345" t="s">
        <v>84</v>
      </c>
      <c r="X345" t="s"/>
      <c r="Y345" t="s">
        <v>85</v>
      </c>
      <c r="Z345">
        <f>HYPERLINK("https://hotelmonitor-cachepage.eclerx.com/savepage/tk_15427243915392683_sr_2029.html","info")</f>
        <v/>
      </c>
      <c r="AA345" t="n">
        <v>-2443908</v>
      </c>
      <c r="AB345" t="s"/>
      <c r="AC345" t="s"/>
      <c r="AD345" t="s">
        <v>86</v>
      </c>
      <c r="AE345" t="s"/>
      <c r="AF345" t="s"/>
      <c r="AG345" t="s"/>
      <c r="AH345" t="s"/>
      <c r="AI345" t="s"/>
      <c r="AJ345" t="s"/>
      <c r="AK345" t="s">
        <v>87</v>
      </c>
      <c r="AL345" t="s">
        <v>88</v>
      </c>
      <c r="AM345" t="s"/>
      <c r="AN345" t="s">
        <v>87</v>
      </c>
      <c r="AO345" t="s"/>
      <c r="AP345" t="n">
        <v>34</v>
      </c>
      <c r="AQ345" t="s">
        <v>89</v>
      </c>
      <c r="AR345" t="s">
        <v>90</v>
      </c>
      <c r="AS345" t="s"/>
      <c r="AT345" t="s">
        <v>91</v>
      </c>
      <c r="AU345" t="s"/>
      <c r="AV345" t="s"/>
      <c r="AW345" t="s"/>
      <c r="AX345" t="s"/>
      <c r="AY345" t="n">
        <v>2443908</v>
      </c>
      <c r="AZ345" t="s">
        <v>531</v>
      </c>
      <c r="BA345" t="s"/>
      <c r="BB345" t="n">
        <v>110725</v>
      </c>
      <c r="BC345" t="n">
        <v>11.605787</v>
      </c>
      <c r="BD345" t="n">
        <v>44.835738</v>
      </c>
      <c r="BE345" t="s"/>
      <c r="BF345" t="s"/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93</v>
      </c>
    </row>
    <row r="346" spans="1:70">
      <c r="A346" t="s">
        <v>70</v>
      </c>
      <c r="B346" t="s">
        <v>71</v>
      </c>
      <c r="C346" t="s">
        <v>72</v>
      </c>
      <c r="D346" t="n">
        <v>2</v>
      </c>
      <c r="E346" t="s">
        <v>535</v>
      </c>
      <c r="F346" t="n">
        <v>-1</v>
      </c>
      <c r="G346" t="s">
        <v>74</v>
      </c>
      <c r="H346" t="s">
        <v>75</v>
      </c>
      <c r="I346" t="s"/>
      <c r="J346" t="s">
        <v>76</v>
      </c>
      <c r="K346" t="n">
        <v>165</v>
      </c>
      <c r="L346" t="s">
        <v>77</v>
      </c>
      <c r="M346" t="s"/>
      <c r="N346" t="s">
        <v>189</v>
      </c>
      <c r="O346" t="s">
        <v>79</v>
      </c>
      <c r="P346" t="s">
        <v>535</v>
      </c>
      <c r="Q346" t="s"/>
      <c r="R346" t="s">
        <v>80</v>
      </c>
      <c r="S346" t="s">
        <v>536</v>
      </c>
      <c r="T346" t="s">
        <v>82</v>
      </c>
      <c r="U346" t="s"/>
      <c r="V346" t="s">
        <v>83</v>
      </c>
      <c r="W346" t="s">
        <v>84</v>
      </c>
      <c r="X346" t="s"/>
      <c r="Y346" t="s">
        <v>85</v>
      </c>
      <c r="Z346">
        <f>HYPERLINK("https://hotelmonitor-cachepage.eclerx.com/savepage/tk_15427244963138587_sr_2029.html","info")</f>
        <v/>
      </c>
      <c r="AA346" t="n">
        <v>-6729351</v>
      </c>
      <c r="AB346" t="s"/>
      <c r="AC346" t="s"/>
      <c r="AD346" t="s">
        <v>86</v>
      </c>
      <c r="AE346" t="s"/>
      <c r="AF346" t="s"/>
      <c r="AG346" t="s"/>
      <c r="AH346" t="s"/>
      <c r="AI346" t="s"/>
      <c r="AJ346" t="s"/>
      <c r="AK346" t="s">
        <v>87</v>
      </c>
      <c r="AL346" t="s">
        <v>88</v>
      </c>
      <c r="AM346" t="s"/>
      <c r="AN346" t="s">
        <v>87</v>
      </c>
      <c r="AO346" t="s"/>
      <c r="AP346" t="n">
        <v>76</v>
      </c>
      <c r="AQ346" t="s">
        <v>89</v>
      </c>
      <c r="AR346" t="s">
        <v>96</v>
      </c>
      <c r="AS346" t="s"/>
      <c r="AT346" t="s">
        <v>91</v>
      </c>
      <c r="AU346" t="s"/>
      <c r="AV346" t="s"/>
      <c r="AW346" t="s"/>
      <c r="AX346" t="s"/>
      <c r="AY346" t="n">
        <v>6729351</v>
      </c>
      <c r="AZ346" t="s">
        <v>487</v>
      </c>
      <c r="BA346" t="s"/>
      <c r="BB346" t="n">
        <v>44074</v>
      </c>
      <c r="BC346" t="n">
        <v>12.576759991402</v>
      </c>
      <c r="BD346" t="n">
        <v>44.072636039958</v>
      </c>
      <c r="BE346" t="s"/>
      <c r="BF346" t="s"/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93</v>
      </c>
    </row>
    <row r="347" spans="1:70">
      <c r="A347" t="s">
        <v>70</v>
      </c>
      <c r="B347" t="s">
        <v>71</v>
      </c>
      <c r="C347" t="s">
        <v>72</v>
      </c>
      <c r="D347" t="n">
        <v>2</v>
      </c>
      <c r="E347" t="s">
        <v>537</v>
      </c>
      <c r="F347" t="n">
        <v>-1</v>
      </c>
      <c r="G347" t="s">
        <v>74</v>
      </c>
      <c r="H347" t="s">
        <v>75</v>
      </c>
      <c r="I347" t="s"/>
      <c r="J347" t="s">
        <v>76</v>
      </c>
      <c r="K347" t="n">
        <v>73</v>
      </c>
      <c r="L347" t="s">
        <v>77</v>
      </c>
      <c r="M347" t="s"/>
      <c r="N347" t="s">
        <v>164</v>
      </c>
      <c r="O347" t="s">
        <v>79</v>
      </c>
      <c r="P347" t="s">
        <v>537</v>
      </c>
      <c r="Q347" t="s"/>
      <c r="R347" t="s">
        <v>80</v>
      </c>
      <c r="S347" t="s">
        <v>139</v>
      </c>
      <c r="T347" t="s">
        <v>82</v>
      </c>
      <c r="U347" t="s"/>
      <c r="V347" t="s">
        <v>83</v>
      </c>
      <c r="W347" t="s">
        <v>84</v>
      </c>
      <c r="X347" t="s"/>
      <c r="Y347" t="s">
        <v>85</v>
      </c>
      <c r="Z347">
        <f>HYPERLINK("https://hotelmonitor-cachepage.eclerx.com/savepage/tk_15427244719668865_sr_2029.html","info")</f>
        <v/>
      </c>
      <c r="AA347" t="n">
        <v>-2311857</v>
      </c>
      <c r="AB347" t="s"/>
      <c r="AC347" t="s"/>
      <c r="AD347" t="s">
        <v>86</v>
      </c>
      <c r="AE347" t="s"/>
      <c r="AF347" t="s"/>
      <c r="AG347" t="s"/>
      <c r="AH347" t="s"/>
      <c r="AI347" t="s"/>
      <c r="AJ347" t="s"/>
      <c r="AK347" t="s">
        <v>87</v>
      </c>
      <c r="AL347" t="s">
        <v>88</v>
      </c>
      <c r="AM347" t="s"/>
      <c r="AN347" t="s">
        <v>87</v>
      </c>
      <c r="AO347" t="s"/>
      <c r="AP347" t="n">
        <v>66</v>
      </c>
      <c r="AQ347" t="s">
        <v>89</v>
      </c>
      <c r="AR347" t="s">
        <v>90</v>
      </c>
      <c r="AS347" t="s"/>
      <c r="AT347" t="s">
        <v>91</v>
      </c>
      <c r="AU347" t="s"/>
      <c r="AV347" t="s"/>
      <c r="AW347" t="s"/>
      <c r="AX347" t="s"/>
      <c r="AY347" t="n">
        <v>2311857</v>
      </c>
      <c r="AZ347" t="s">
        <v>538</v>
      </c>
      <c r="BA347" t="s"/>
      <c r="BB347" t="n">
        <v>46779</v>
      </c>
      <c r="BC347" t="n">
        <v>10.329438</v>
      </c>
      <c r="BD347" t="n">
        <v>44.82501</v>
      </c>
      <c r="BE347" t="s"/>
      <c r="BF347" t="s"/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93</v>
      </c>
    </row>
    <row r="348" spans="1:70">
      <c r="A348" t="s">
        <v>70</v>
      </c>
      <c r="B348" t="s">
        <v>71</v>
      </c>
      <c r="C348" t="s">
        <v>72</v>
      </c>
      <c r="D348" t="n">
        <v>2</v>
      </c>
      <c r="E348" t="s">
        <v>537</v>
      </c>
      <c r="F348" t="n">
        <v>-1</v>
      </c>
      <c r="G348" t="s">
        <v>74</v>
      </c>
      <c r="H348" t="s">
        <v>75</v>
      </c>
      <c r="I348" t="s"/>
      <c r="J348" t="s">
        <v>76</v>
      </c>
      <c r="K348" t="n">
        <v>78</v>
      </c>
      <c r="L348" t="s">
        <v>77</v>
      </c>
      <c r="M348" t="s"/>
      <c r="N348" t="s">
        <v>129</v>
      </c>
      <c r="O348" t="s">
        <v>79</v>
      </c>
      <c r="P348" t="s">
        <v>537</v>
      </c>
      <c r="Q348" t="s"/>
      <c r="R348" t="s">
        <v>80</v>
      </c>
      <c r="S348" t="s">
        <v>229</v>
      </c>
      <c r="T348" t="s">
        <v>82</v>
      </c>
      <c r="U348" t="s"/>
      <c r="V348" t="s">
        <v>83</v>
      </c>
      <c r="W348" t="s">
        <v>84</v>
      </c>
      <c r="X348" t="s"/>
      <c r="Y348" t="s">
        <v>85</v>
      </c>
      <c r="Z348">
        <f>HYPERLINK("https://hotelmonitor-cachepage.eclerx.com/savepage/tk_15427244719668865_sr_2029.html","info")</f>
        <v/>
      </c>
      <c r="AA348" t="n">
        <v>-2311857</v>
      </c>
      <c r="AB348" t="s"/>
      <c r="AC348" t="s"/>
      <c r="AD348" t="s">
        <v>86</v>
      </c>
      <c r="AE348" t="s"/>
      <c r="AF348" t="s"/>
      <c r="AG348" t="s"/>
      <c r="AH348" t="s"/>
      <c r="AI348" t="s"/>
      <c r="AJ348" t="s"/>
      <c r="AK348" t="s">
        <v>87</v>
      </c>
      <c r="AL348" t="s">
        <v>88</v>
      </c>
      <c r="AM348" t="s"/>
      <c r="AN348" t="s">
        <v>87</v>
      </c>
      <c r="AO348" t="s"/>
      <c r="AP348" t="n">
        <v>66</v>
      </c>
      <c r="AQ348" t="s">
        <v>89</v>
      </c>
      <c r="AR348" t="s">
        <v>90</v>
      </c>
      <c r="AS348" t="s"/>
      <c r="AT348" t="s">
        <v>91</v>
      </c>
      <c r="AU348" t="s"/>
      <c r="AV348" t="s"/>
      <c r="AW348" t="s"/>
      <c r="AX348" t="s"/>
      <c r="AY348" t="n">
        <v>2311857</v>
      </c>
      <c r="AZ348" t="s">
        <v>538</v>
      </c>
      <c r="BA348" t="s"/>
      <c r="BB348" t="n">
        <v>46779</v>
      </c>
      <c r="BC348" t="n">
        <v>10.329438</v>
      </c>
      <c r="BD348" t="n">
        <v>44.82501</v>
      </c>
      <c r="BE348" t="s"/>
      <c r="BF348" t="s"/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93</v>
      </c>
    </row>
    <row r="349" spans="1:70">
      <c r="A349" t="s">
        <v>70</v>
      </c>
      <c r="B349" t="s">
        <v>71</v>
      </c>
      <c r="C349" t="s">
        <v>72</v>
      </c>
      <c r="D349" t="n">
        <v>2</v>
      </c>
      <c r="E349" t="s">
        <v>537</v>
      </c>
      <c r="F349" t="n">
        <v>-1</v>
      </c>
      <c r="G349" t="s">
        <v>74</v>
      </c>
      <c r="H349" t="s">
        <v>75</v>
      </c>
      <c r="I349" t="s"/>
      <c r="J349" t="s">
        <v>76</v>
      </c>
      <c r="K349" t="n">
        <v>84</v>
      </c>
      <c r="L349" t="s">
        <v>77</v>
      </c>
      <c r="M349" t="s"/>
      <c r="N349" t="s">
        <v>138</v>
      </c>
      <c r="O349" t="s">
        <v>79</v>
      </c>
      <c r="P349" t="s">
        <v>537</v>
      </c>
      <c r="Q349" t="s"/>
      <c r="R349" t="s">
        <v>80</v>
      </c>
      <c r="S349" t="s">
        <v>372</v>
      </c>
      <c r="T349" t="s">
        <v>82</v>
      </c>
      <c r="U349" t="s"/>
      <c r="V349" t="s">
        <v>83</v>
      </c>
      <c r="W349" t="s">
        <v>84</v>
      </c>
      <c r="X349" t="s"/>
      <c r="Y349" t="s">
        <v>85</v>
      </c>
      <c r="Z349">
        <f>HYPERLINK("https://hotelmonitor-cachepage.eclerx.com/savepage/tk_15427244719668865_sr_2029.html","info")</f>
        <v/>
      </c>
      <c r="AA349" t="n">
        <v>-2311857</v>
      </c>
      <c r="AB349" t="s"/>
      <c r="AC349" t="s"/>
      <c r="AD349" t="s">
        <v>86</v>
      </c>
      <c r="AE349" t="s"/>
      <c r="AF349" t="s"/>
      <c r="AG349" t="s"/>
      <c r="AH349" t="s"/>
      <c r="AI349" t="s"/>
      <c r="AJ349" t="s"/>
      <c r="AK349" t="s">
        <v>87</v>
      </c>
      <c r="AL349" t="s">
        <v>88</v>
      </c>
      <c r="AM349" t="s"/>
      <c r="AN349" t="s">
        <v>87</v>
      </c>
      <c r="AO349" t="s"/>
      <c r="AP349" t="n">
        <v>66</v>
      </c>
      <c r="AQ349" t="s">
        <v>89</v>
      </c>
      <c r="AR349" t="s">
        <v>96</v>
      </c>
      <c r="AS349" t="s"/>
      <c r="AT349" t="s">
        <v>91</v>
      </c>
      <c r="AU349" t="s"/>
      <c r="AV349" t="s"/>
      <c r="AW349" t="s"/>
      <c r="AX349" t="s"/>
      <c r="AY349" t="n">
        <v>2311857</v>
      </c>
      <c r="AZ349" t="s">
        <v>538</v>
      </c>
      <c r="BA349" t="s"/>
      <c r="BB349" t="n">
        <v>46779</v>
      </c>
      <c r="BC349" t="n">
        <v>10.329438</v>
      </c>
      <c r="BD349" t="n">
        <v>44.82501</v>
      </c>
      <c r="BE349" t="s"/>
      <c r="BF349" t="s"/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93</v>
      </c>
    </row>
    <row r="350" spans="1:70">
      <c r="A350" t="s">
        <v>70</v>
      </c>
      <c r="B350" t="s">
        <v>71</v>
      </c>
      <c r="C350" t="s">
        <v>72</v>
      </c>
      <c r="D350" t="n">
        <v>2</v>
      </c>
      <c r="E350" t="s">
        <v>537</v>
      </c>
      <c r="F350" t="n">
        <v>-1</v>
      </c>
      <c r="G350" t="s">
        <v>74</v>
      </c>
      <c r="H350" t="s">
        <v>75</v>
      </c>
      <c r="I350" t="s"/>
      <c r="J350" t="s">
        <v>76</v>
      </c>
      <c r="K350" t="n">
        <v>85</v>
      </c>
      <c r="L350" t="s">
        <v>77</v>
      </c>
      <c r="M350" t="s"/>
      <c r="N350" t="s">
        <v>138</v>
      </c>
      <c r="O350" t="s">
        <v>79</v>
      </c>
      <c r="P350" t="s">
        <v>537</v>
      </c>
      <c r="Q350" t="s"/>
      <c r="R350" t="s">
        <v>80</v>
      </c>
      <c r="S350" t="s">
        <v>387</v>
      </c>
      <c r="T350" t="s">
        <v>82</v>
      </c>
      <c r="U350" t="s"/>
      <c r="V350" t="s">
        <v>83</v>
      </c>
      <c r="W350" t="s">
        <v>84</v>
      </c>
      <c r="X350" t="s"/>
      <c r="Y350" t="s">
        <v>85</v>
      </c>
      <c r="Z350">
        <f>HYPERLINK("https://hotelmonitor-cachepage.eclerx.com/savepage/tk_15427244719668865_sr_2029.html","info")</f>
        <v/>
      </c>
      <c r="AA350" t="n">
        <v>-2311857</v>
      </c>
      <c r="AB350" t="s"/>
      <c r="AC350" t="s"/>
      <c r="AD350" t="s">
        <v>86</v>
      </c>
      <c r="AE350" t="s"/>
      <c r="AF350" t="s"/>
      <c r="AG350" t="s"/>
      <c r="AH350" t="s"/>
      <c r="AI350" t="s"/>
      <c r="AJ350" t="s"/>
      <c r="AK350" t="s">
        <v>87</v>
      </c>
      <c r="AL350" t="s">
        <v>88</v>
      </c>
      <c r="AM350" t="s"/>
      <c r="AN350" t="s">
        <v>87</v>
      </c>
      <c r="AO350" t="s"/>
      <c r="AP350" t="n">
        <v>66</v>
      </c>
      <c r="AQ350" t="s">
        <v>89</v>
      </c>
      <c r="AR350" t="s">
        <v>96</v>
      </c>
      <c r="AS350" t="s"/>
      <c r="AT350" t="s">
        <v>91</v>
      </c>
      <c r="AU350" t="s"/>
      <c r="AV350" t="s"/>
      <c r="AW350" t="s"/>
      <c r="AX350" t="s"/>
      <c r="AY350" t="n">
        <v>2311857</v>
      </c>
      <c r="AZ350" t="s">
        <v>538</v>
      </c>
      <c r="BA350" t="s"/>
      <c r="BB350" t="n">
        <v>46779</v>
      </c>
      <c r="BC350" t="n">
        <v>10.329438</v>
      </c>
      <c r="BD350" t="n">
        <v>44.82501</v>
      </c>
      <c r="BE350" t="s"/>
      <c r="BF350" t="s"/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93</v>
      </c>
    </row>
    <row r="351" spans="1:70">
      <c r="A351" t="s">
        <v>70</v>
      </c>
      <c r="B351" t="s">
        <v>71</v>
      </c>
      <c r="C351" t="s">
        <v>72</v>
      </c>
      <c r="D351" t="n">
        <v>2</v>
      </c>
      <c r="E351" t="s">
        <v>537</v>
      </c>
      <c r="F351" t="n">
        <v>-1</v>
      </c>
      <c r="G351" t="s">
        <v>74</v>
      </c>
      <c r="H351" t="s">
        <v>75</v>
      </c>
      <c r="I351" t="s"/>
      <c r="J351" t="s">
        <v>76</v>
      </c>
      <c r="K351" t="n">
        <v>88</v>
      </c>
      <c r="L351" t="s">
        <v>77</v>
      </c>
      <c r="M351" t="s"/>
      <c r="N351" t="s">
        <v>324</v>
      </c>
      <c r="O351" t="s">
        <v>79</v>
      </c>
      <c r="P351" t="s">
        <v>537</v>
      </c>
      <c r="Q351" t="s"/>
      <c r="R351" t="s">
        <v>80</v>
      </c>
      <c r="S351" t="s">
        <v>539</v>
      </c>
      <c r="T351" t="s">
        <v>82</v>
      </c>
      <c r="U351" t="s"/>
      <c r="V351" t="s">
        <v>83</v>
      </c>
      <c r="W351" t="s">
        <v>84</v>
      </c>
      <c r="X351" t="s"/>
      <c r="Y351" t="s">
        <v>85</v>
      </c>
      <c r="Z351">
        <f>HYPERLINK("https://hotelmonitor-cachepage.eclerx.com/savepage/tk_15427244719668865_sr_2029.html","info")</f>
        <v/>
      </c>
      <c r="AA351" t="n">
        <v>-2311857</v>
      </c>
      <c r="AB351" t="s"/>
      <c r="AC351" t="s"/>
      <c r="AD351" t="s">
        <v>86</v>
      </c>
      <c r="AE351" t="s"/>
      <c r="AF351" t="s"/>
      <c r="AG351" t="s"/>
      <c r="AH351" t="s"/>
      <c r="AI351" t="s"/>
      <c r="AJ351" t="s"/>
      <c r="AK351" t="s">
        <v>87</v>
      </c>
      <c r="AL351" t="s">
        <v>88</v>
      </c>
      <c r="AM351" t="s"/>
      <c r="AN351" t="s">
        <v>87</v>
      </c>
      <c r="AO351" t="s"/>
      <c r="AP351" t="n">
        <v>66</v>
      </c>
      <c r="AQ351" t="s">
        <v>89</v>
      </c>
      <c r="AR351" t="s">
        <v>96</v>
      </c>
      <c r="AS351" t="s"/>
      <c r="AT351" t="s">
        <v>91</v>
      </c>
      <c r="AU351" t="s"/>
      <c r="AV351" t="s"/>
      <c r="AW351" t="s"/>
      <c r="AX351" t="s"/>
      <c r="AY351" t="n">
        <v>2311857</v>
      </c>
      <c r="AZ351" t="s">
        <v>538</v>
      </c>
      <c r="BA351" t="s"/>
      <c r="BB351" t="n">
        <v>46779</v>
      </c>
      <c r="BC351" t="n">
        <v>10.329438</v>
      </c>
      <c r="BD351" t="n">
        <v>44.82501</v>
      </c>
      <c r="BE351" t="s"/>
      <c r="BF351" t="s"/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93</v>
      </c>
    </row>
    <row r="352" spans="1:70">
      <c r="A352" t="s">
        <v>70</v>
      </c>
      <c r="B352" t="s">
        <v>71</v>
      </c>
      <c r="C352" t="s">
        <v>72</v>
      </c>
      <c r="D352" t="n">
        <v>2</v>
      </c>
      <c r="E352" t="s">
        <v>537</v>
      </c>
      <c r="F352" t="n">
        <v>-1</v>
      </c>
      <c r="G352" t="s">
        <v>74</v>
      </c>
      <c r="H352" t="s">
        <v>75</v>
      </c>
      <c r="I352" t="s"/>
      <c r="J352" t="s">
        <v>76</v>
      </c>
      <c r="K352" t="n">
        <v>89</v>
      </c>
      <c r="L352" t="s">
        <v>77</v>
      </c>
      <c r="M352" t="s"/>
      <c r="N352" t="s">
        <v>540</v>
      </c>
      <c r="O352" t="s">
        <v>79</v>
      </c>
      <c r="P352" t="s">
        <v>537</v>
      </c>
      <c r="Q352" t="s"/>
      <c r="R352" t="s">
        <v>80</v>
      </c>
      <c r="S352" t="s">
        <v>418</v>
      </c>
      <c r="T352" t="s">
        <v>82</v>
      </c>
      <c r="U352" t="s"/>
      <c r="V352" t="s">
        <v>83</v>
      </c>
      <c r="W352" t="s">
        <v>84</v>
      </c>
      <c r="X352" t="s"/>
      <c r="Y352" t="s">
        <v>85</v>
      </c>
      <c r="Z352">
        <f>HYPERLINK("https://hotelmonitor-cachepage.eclerx.com/savepage/tk_15427244719668865_sr_2029.html","info")</f>
        <v/>
      </c>
      <c r="AA352" t="n">
        <v>-2311857</v>
      </c>
      <c r="AB352" t="s"/>
      <c r="AC352" t="s"/>
      <c r="AD352" t="s">
        <v>86</v>
      </c>
      <c r="AE352" t="s"/>
      <c r="AF352" t="s"/>
      <c r="AG352" t="s"/>
      <c r="AH352" t="s"/>
      <c r="AI352" t="s"/>
      <c r="AJ352" t="s"/>
      <c r="AK352" t="s">
        <v>87</v>
      </c>
      <c r="AL352" t="s">
        <v>88</v>
      </c>
      <c r="AM352" t="s"/>
      <c r="AN352" t="s">
        <v>87</v>
      </c>
      <c r="AO352" t="s"/>
      <c r="AP352" t="n">
        <v>66</v>
      </c>
      <c r="AQ352" t="s">
        <v>89</v>
      </c>
      <c r="AR352" t="s">
        <v>96</v>
      </c>
      <c r="AS352" t="s"/>
      <c r="AT352" t="s">
        <v>91</v>
      </c>
      <c r="AU352" t="s"/>
      <c r="AV352" t="s"/>
      <c r="AW352" t="s"/>
      <c r="AX352" t="s"/>
      <c r="AY352" t="n">
        <v>2311857</v>
      </c>
      <c r="AZ352" t="s">
        <v>538</v>
      </c>
      <c r="BA352" t="s"/>
      <c r="BB352" t="n">
        <v>46779</v>
      </c>
      <c r="BC352" t="n">
        <v>10.329438</v>
      </c>
      <c r="BD352" t="n">
        <v>44.82501</v>
      </c>
      <c r="BE352" t="s"/>
      <c r="BF352" t="s"/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93</v>
      </c>
    </row>
    <row r="353" spans="1:70">
      <c r="A353" t="s">
        <v>70</v>
      </c>
      <c r="B353" t="s">
        <v>71</v>
      </c>
      <c r="C353" t="s">
        <v>72</v>
      </c>
      <c r="D353" t="n">
        <v>2</v>
      </c>
      <c r="E353" t="s">
        <v>537</v>
      </c>
      <c r="F353" t="n">
        <v>-1</v>
      </c>
      <c r="G353" t="s">
        <v>74</v>
      </c>
      <c r="H353" t="s">
        <v>75</v>
      </c>
      <c r="I353" t="s"/>
      <c r="J353" t="s">
        <v>76</v>
      </c>
      <c r="K353" t="n">
        <v>89</v>
      </c>
      <c r="L353" t="s">
        <v>77</v>
      </c>
      <c r="M353" t="s"/>
      <c r="N353" t="s">
        <v>541</v>
      </c>
      <c r="O353" t="s">
        <v>79</v>
      </c>
      <c r="P353" t="s">
        <v>537</v>
      </c>
      <c r="Q353" t="s"/>
      <c r="R353" t="s">
        <v>80</v>
      </c>
      <c r="S353" t="s">
        <v>418</v>
      </c>
      <c r="T353" t="s">
        <v>82</v>
      </c>
      <c r="U353" t="s"/>
      <c r="V353" t="s">
        <v>83</v>
      </c>
      <c r="W353" t="s">
        <v>84</v>
      </c>
      <c r="X353" t="s"/>
      <c r="Y353" t="s">
        <v>85</v>
      </c>
      <c r="Z353">
        <f>HYPERLINK("https://hotelmonitor-cachepage.eclerx.com/savepage/tk_15427244719668865_sr_2029.html","info")</f>
        <v/>
      </c>
      <c r="AA353" t="n">
        <v>-2311857</v>
      </c>
      <c r="AB353" t="s"/>
      <c r="AC353" t="s"/>
      <c r="AD353" t="s">
        <v>86</v>
      </c>
      <c r="AE353" t="s"/>
      <c r="AF353" t="s"/>
      <c r="AG353" t="s"/>
      <c r="AH353" t="s"/>
      <c r="AI353" t="s"/>
      <c r="AJ353" t="s"/>
      <c r="AK353" t="s">
        <v>87</v>
      </c>
      <c r="AL353" t="s">
        <v>88</v>
      </c>
      <c r="AM353" t="s"/>
      <c r="AN353" t="s">
        <v>87</v>
      </c>
      <c r="AO353" t="s"/>
      <c r="AP353" t="n">
        <v>66</v>
      </c>
      <c r="AQ353" t="s">
        <v>89</v>
      </c>
      <c r="AR353" t="s">
        <v>542</v>
      </c>
      <c r="AS353" t="s"/>
      <c r="AT353" t="s">
        <v>91</v>
      </c>
      <c r="AU353" t="s"/>
      <c r="AV353" t="s"/>
      <c r="AW353" t="s"/>
      <c r="AX353" t="s"/>
      <c r="AY353" t="n">
        <v>2311857</v>
      </c>
      <c r="AZ353" t="s">
        <v>538</v>
      </c>
      <c r="BA353" t="s"/>
      <c r="BB353" t="n">
        <v>46779</v>
      </c>
      <c r="BC353" t="n">
        <v>10.329438</v>
      </c>
      <c r="BD353" t="n">
        <v>44.82501</v>
      </c>
      <c r="BE353" t="s"/>
      <c r="BF353" t="s"/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93</v>
      </c>
    </row>
    <row r="354" spans="1:70">
      <c r="A354" t="s">
        <v>70</v>
      </c>
      <c r="B354" t="s">
        <v>71</v>
      </c>
      <c r="C354" t="s">
        <v>72</v>
      </c>
      <c r="D354" t="n">
        <v>2</v>
      </c>
      <c r="E354" t="s">
        <v>537</v>
      </c>
      <c r="F354" t="n">
        <v>-1</v>
      </c>
      <c r="G354" t="s">
        <v>74</v>
      </c>
      <c r="H354" t="s">
        <v>75</v>
      </c>
      <c r="I354" t="s"/>
      <c r="J354" t="s">
        <v>76</v>
      </c>
      <c r="K354" t="n">
        <v>89</v>
      </c>
      <c r="L354" t="s">
        <v>77</v>
      </c>
      <c r="M354" t="s"/>
      <c r="N354" t="s">
        <v>517</v>
      </c>
      <c r="O354" t="s">
        <v>79</v>
      </c>
      <c r="P354" t="s">
        <v>537</v>
      </c>
      <c r="Q354" t="s"/>
      <c r="R354" t="s">
        <v>80</v>
      </c>
      <c r="S354" t="s">
        <v>418</v>
      </c>
      <c r="T354" t="s">
        <v>82</v>
      </c>
      <c r="U354" t="s"/>
      <c r="V354" t="s">
        <v>83</v>
      </c>
      <c r="W354" t="s">
        <v>84</v>
      </c>
      <c r="X354" t="s"/>
      <c r="Y354" t="s">
        <v>85</v>
      </c>
      <c r="Z354">
        <f>HYPERLINK("https://hotelmonitor-cachepage.eclerx.com/savepage/tk_15427244719668865_sr_2029.html","info")</f>
        <v/>
      </c>
      <c r="AA354" t="n">
        <v>-2311857</v>
      </c>
      <c r="AB354" t="s"/>
      <c r="AC354" t="s"/>
      <c r="AD354" t="s">
        <v>86</v>
      </c>
      <c r="AE354" t="s"/>
      <c r="AF354" t="s"/>
      <c r="AG354" t="s"/>
      <c r="AH354" t="s"/>
      <c r="AI354" t="s"/>
      <c r="AJ354" t="s"/>
      <c r="AK354" t="s">
        <v>87</v>
      </c>
      <c r="AL354" t="s">
        <v>88</v>
      </c>
      <c r="AM354" t="s"/>
      <c r="AN354" t="s">
        <v>87</v>
      </c>
      <c r="AO354" t="s"/>
      <c r="AP354" t="n">
        <v>66</v>
      </c>
      <c r="AQ354" t="s">
        <v>89</v>
      </c>
      <c r="AR354" t="s">
        <v>90</v>
      </c>
      <c r="AS354" t="s"/>
      <c r="AT354" t="s">
        <v>91</v>
      </c>
      <c r="AU354" t="s"/>
      <c r="AV354" t="s"/>
      <c r="AW354" t="s"/>
      <c r="AX354" t="s"/>
      <c r="AY354" t="n">
        <v>2311857</v>
      </c>
      <c r="AZ354" t="s">
        <v>538</v>
      </c>
      <c r="BA354" t="s"/>
      <c r="BB354" t="n">
        <v>46779</v>
      </c>
      <c r="BC354" t="n">
        <v>10.329438</v>
      </c>
      <c r="BD354" t="n">
        <v>44.82501</v>
      </c>
      <c r="BE354" t="s"/>
      <c r="BF354" t="s"/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93</v>
      </c>
    </row>
    <row r="355" spans="1:70">
      <c r="A355" t="s">
        <v>70</v>
      </c>
      <c r="B355" t="s">
        <v>71</v>
      </c>
      <c r="C355" t="s">
        <v>72</v>
      </c>
      <c r="D355" t="n">
        <v>2</v>
      </c>
      <c r="E355" t="s">
        <v>537</v>
      </c>
      <c r="F355" t="n">
        <v>-1</v>
      </c>
      <c r="G355" t="s">
        <v>74</v>
      </c>
      <c r="H355" t="s">
        <v>75</v>
      </c>
      <c r="I355" t="s"/>
      <c r="J355" t="s">
        <v>76</v>
      </c>
      <c r="K355" t="n">
        <v>95</v>
      </c>
      <c r="L355" t="s">
        <v>77</v>
      </c>
      <c r="M355" t="s"/>
      <c r="N355" t="s">
        <v>138</v>
      </c>
      <c r="O355" t="s">
        <v>79</v>
      </c>
      <c r="P355" t="s">
        <v>537</v>
      </c>
      <c r="Q355" t="s"/>
      <c r="R355" t="s">
        <v>80</v>
      </c>
      <c r="S355" t="s">
        <v>218</v>
      </c>
      <c r="T355" t="s">
        <v>82</v>
      </c>
      <c r="U355" t="s"/>
      <c r="V355" t="s">
        <v>83</v>
      </c>
      <c r="W355" t="s">
        <v>84</v>
      </c>
      <c r="X355" t="s"/>
      <c r="Y355" t="s">
        <v>85</v>
      </c>
      <c r="Z355">
        <f>HYPERLINK("https://hotelmonitor-cachepage.eclerx.com/savepage/tk_15427244719668865_sr_2029.html","info")</f>
        <v/>
      </c>
      <c r="AA355" t="n">
        <v>-2311857</v>
      </c>
      <c r="AB355" t="s"/>
      <c r="AC355" t="s"/>
      <c r="AD355" t="s">
        <v>86</v>
      </c>
      <c r="AE355" t="s"/>
      <c r="AF355" t="s"/>
      <c r="AG355" t="s"/>
      <c r="AH355" t="s"/>
      <c r="AI355" t="s"/>
      <c r="AJ355" t="s"/>
      <c r="AK355" t="s">
        <v>87</v>
      </c>
      <c r="AL355" t="s">
        <v>88</v>
      </c>
      <c r="AM355" t="s"/>
      <c r="AN355" t="s">
        <v>87</v>
      </c>
      <c r="AO355" t="s"/>
      <c r="AP355" t="n">
        <v>66</v>
      </c>
      <c r="AQ355" t="s">
        <v>89</v>
      </c>
      <c r="AR355" t="s">
        <v>96</v>
      </c>
      <c r="AS355" t="s"/>
      <c r="AT355" t="s">
        <v>91</v>
      </c>
      <c r="AU355" t="s"/>
      <c r="AV355" t="s"/>
      <c r="AW355" t="s"/>
      <c r="AX355" t="s"/>
      <c r="AY355" t="n">
        <v>2311857</v>
      </c>
      <c r="AZ355" t="s">
        <v>538</v>
      </c>
      <c r="BA355" t="s"/>
      <c r="BB355" t="n">
        <v>46779</v>
      </c>
      <c r="BC355" t="n">
        <v>10.329438</v>
      </c>
      <c r="BD355" t="n">
        <v>44.82501</v>
      </c>
      <c r="BE355" t="s"/>
      <c r="BF355" t="s"/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93</v>
      </c>
    </row>
    <row r="356" spans="1:70">
      <c r="A356" t="s">
        <v>70</v>
      </c>
      <c r="B356" t="s">
        <v>71</v>
      </c>
      <c r="C356" t="s">
        <v>72</v>
      </c>
      <c r="D356" t="n">
        <v>2</v>
      </c>
      <c r="E356" t="s">
        <v>537</v>
      </c>
      <c r="F356" t="n">
        <v>-1</v>
      </c>
      <c r="G356" t="s">
        <v>74</v>
      </c>
      <c r="H356" t="s">
        <v>75</v>
      </c>
      <c r="I356" t="s"/>
      <c r="J356" t="s">
        <v>76</v>
      </c>
      <c r="K356" t="n">
        <v>108</v>
      </c>
      <c r="L356" t="s">
        <v>77</v>
      </c>
      <c r="M356" t="s"/>
      <c r="N356" t="s">
        <v>193</v>
      </c>
      <c r="O356" t="s">
        <v>79</v>
      </c>
      <c r="P356" t="s">
        <v>537</v>
      </c>
      <c r="Q356" t="s"/>
      <c r="R356" t="s">
        <v>80</v>
      </c>
      <c r="S356" t="s">
        <v>234</v>
      </c>
      <c r="T356" t="s">
        <v>82</v>
      </c>
      <c r="U356" t="s"/>
      <c r="V356" t="s">
        <v>83</v>
      </c>
      <c r="W356" t="s">
        <v>84</v>
      </c>
      <c r="X356" t="s"/>
      <c r="Y356" t="s">
        <v>85</v>
      </c>
      <c r="Z356">
        <f>HYPERLINK("https://hotelmonitor-cachepage.eclerx.com/savepage/tk_15427244719668865_sr_2029.html","info")</f>
        <v/>
      </c>
      <c r="AA356" t="n">
        <v>-2311857</v>
      </c>
      <c r="AB356" t="s"/>
      <c r="AC356" t="s"/>
      <c r="AD356" t="s">
        <v>86</v>
      </c>
      <c r="AE356" t="s"/>
      <c r="AF356" t="s"/>
      <c r="AG356" t="s"/>
      <c r="AH356" t="s"/>
      <c r="AI356" t="s"/>
      <c r="AJ356" t="s"/>
      <c r="AK356" t="s">
        <v>87</v>
      </c>
      <c r="AL356" t="s">
        <v>88</v>
      </c>
      <c r="AM356" t="s"/>
      <c r="AN356" t="s">
        <v>87</v>
      </c>
      <c r="AO356" t="s"/>
      <c r="AP356" t="n">
        <v>66</v>
      </c>
      <c r="AQ356" t="s">
        <v>89</v>
      </c>
      <c r="AR356" t="s">
        <v>96</v>
      </c>
      <c r="AS356" t="s"/>
      <c r="AT356" t="s">
        <v>91</v>
      </c>
      <c r="AU356" t="s"/>
      <c r="AV356" t="s"/>
      <c r="AW356" t="s"/>
      <c r="AX356" t="s"/>
      <c r="AY356" t="n">
        <v>2311857</v>
      </c>
      <c r="AZ356" t="s">
        <v>538</v>
      </c>
      <c r="BA356" t="s"/>
      <c r="BB356" t="n">
        <v>46779</v>
      </c>
      <c r="BC356" t="n">
        <v>10.329438</v>
      </c>
      <c r="BD356" t="n">
        <v>44.82501</v>
      </c>
      <c r="BE356" t="s"/>
      <c r="BF356" t="s"/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93</v>
      </c>
    </row>
    <row r="357" spans="1:70">
      <c r="A357" t="s">
        <v>70</v>
      </c>
      <c r="B357" t="s">
        <v>71</v>
      </c>
      <c r="C357" t="s">
        <v>72</v>
      </c>
      <c r="D357" t="n">
        <v>2</v>
      </c>
      <c r="E357" t="s">
        <v>537</v>
      </c>
      <c r="F357" t="n">
        <v>-1</v>
      </c>
      <c r="G357" t="s">
        <v>74</v>
      </c>
      <c r="H357" t="s">
        <v>75</v>
      </c>
      <c r="I357" t="s"/>
      <c r="J357" t="s">
        <v>76</v>
      </c>
      <c r="K357" t="n">
        <v>120</v>
      </c>
      <c r="L357" t="s">
        <v>77</v>
      </c>
      <c r="M357" t="s"/>
      <c r="N357" t="s">
        <v>193</v>
      </c>
      <c r="O357" t="s">
        <v>79</v>
      </c>
      <c r="P357" t="s">
        <v>537</v>
      </c>
      <c r="Q357" t="s"/>
      <c r="R357" t="s">
        <v>80</v>
      </c>
      <c r="S357" t="s">
        <v>515</v>
      </c>
      <c r="T357" t="s">
        <v>82</v>
      </c>
      <c r="U357" t="s"/>
      <c r="V357" t="s">
        <v>83</v>
      </c>
      <c r="W357" t="s">
        <v>84</v>
      </c>
      <c r="X357" t="s"/>
      <c r="Y357" t="s">
        <v>85</v>
      </c>
      <c r="Z357">
        <f>HYPERLINK("https://hotelmonitor-cachepage.eclerx.com/savepage/tk_15427244719668865_sr_2029.html","info")</f>
        <v/>
      </c>
      <c r="AA357" t="n">
        <v>-2311857</v>
      </c>
      <c r="AB357" t="s"/>
      <c r="AC357" t="s"/>
      <c r="AD357" t="s">
        <v>86</v>
      </c>
      <c r="AE357" t="s"/>
      <c r="AF357" t="s"/>
      <c r="AG357" t="s"/>
      <c r="AH357" t="s"/>
      <c r="AI357" t="s"/>
      <c r="AJ357" t="s"/>
      <c r="AK357" t="s">
        <v>87</v>
      </c>
      <c r="AL357" t="s">
        <v>88</v>
      </c>
      <c r="AM357" t="s"/>
      <c r="AN357" t="s">
        <v>87</v>
      </c>
      <c r="AO357" t="s"/>
      <c r="AP357" t="n">
        <v>66</v>
      </c>
      <c r="AQ357" t="s">
        <v>89</v>
      </c>
      <c r="AR357" t="s">
        <v>96</v>
      </c>
      <c r="AS357" t="s"/>
      <c r="AT357" t="s">
        <v>91</v>
      </c>
      <c r="AU357" t="s"/>
      <c r="AV357" t="s"/>
      <c r="AW357" t="s"/>
      <c r="AX357" t="s"/>
      <c r="AY357" t="n">
        <v>2311857</v>
      </c>
      <c r="AZ357" t="s">
        <v>538</v>
      </c>
      <c r="BA357" t="s"/>
      <c r="BB357" t="n">
        <v>46779</v>
      </c>
      <c r="BC357" t="n">
        <v>10.329438</v>
      </c>
      <c r="BD357" t="n">
        <v>44.82501</v>
      </c>
      <c r="BE357" t="s"/>
      <c r="BF357" t="s"/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93</v>
      </c>
    </row>
    <row r="358" spans="1:70">
      <c r="A358" t="s">
        <v>70</v>
      </c>
      <c r="B358" t="s">
        <v>71</v>
      </c>
      <c r="C358" t="s">
        <v>72</v>
      </c>
      <c r="D358" t="n">
        <v>2</v>
      </c>
      <c r="E358" t="s">
        <v>543</v>
      </c>
      <c r="F358" t="n">
        <v>-1</v>
      </c>
      <c r="G358" t="s">
        <v>74</v>
      </c>
      <c r="H358" t="s">
        <v>75</v>
      </c>
      <c r="I358" t="s"/>
      <c r="J358" t="s">
        <v>76</v>
      </c>
      <c r="K358" t="n">
        <v>107</v>
      </c>
      <c r="L358" t="s">
        <v>77</v>
      </c>
      <c r="M358" t="s"/>
      <c r="N358" t="s">
        <v>339</v>
      </c>
      <c r="O358" t="s">
        <v>79</v>
      </c>
      <c r="P358" t="s">
        <v>543</v>
      </c>
      <c r="Q358" t="s"/>
      <c r="R358" t="s">
        <v>80</v>
      </c>
      <c r="S358" t="s">
        <v>187</v>
      </c>
      <c r="T358" t="s">
        <v>82</v>
      </c>
      <c r="U358" t="s"/>
      <c r="V358" t="s">
        <v>83</v>
      </c>
      <c r="W358" t="s">
        <v>84</v>
      </c>
      <c r="X358" t="s"/>
      <c r="Y358" t="s">
        <v>85</v>
      </c>
      <c r="Z358">
        <f>HYPERLINK("https://hotelmonitor-cachepage.eclerx.com/savepage/tk_15427243587751453_sr_2029.html","info")</f>
        <v/>
      </c>
      <c r="AA358" t="n">
        <v>-2311993</v>
      </c>
      <c r="AB358" t="s"/>
      <c r="AC358" t="s"/>
      <c r="AD358" t="s">
        <v>86</v>
      </c>
      <c r="AE358" t="s"/>
      <c r="AF358" t="s"/>
      <c r="AG358" t="s"/>
      <c r="AH358" t="s"/>
      <c r="AI358" t="s"/>
      <c r="AJ358" t="s"/>
      <c r="AK358" t="s">
        <v>87</v>
      </c>
      <c r="AL358" t="s">
        <v>88</v>
      </c>
      <c r="AM358" t="s"/>
      <c r="AN358" t="s">
        <v>87</v>
      </c>
      <c r="AO358" t="s"/>
      <c r="AP358" t="n">
        <v>21</v>
      </c>
      <c r="AQ358" t="s">
        <v>89</v>
      </c>
      <c r="AR358" t="s">
        <v>99</v>
      </c>
      <c r="AS358" t="s"/>
      <c r="AT358" t="s">
        <v>91</v>
      </c>
      <c r="AU358" t="s"/>
      <c r="AV358" t="s"/>
      <c r="AW358" t="s"/>
      <c r="AX358" t="s"/>
      <c r="AY358" t="n">
        <v>2311993</v>
      </c>
      <c r="AZ358" t="s">
        <v>544</v>
      </c>
      <c r="BA358" t="s"/>
      <c r="BB358" t="n">
        <v>27910</v>
      </c>
      <c r="BC358" t="n">
        <v>11.342541575432</v>
      </c>
      <c r="BD358" t="n">
        <v>44.505156186244</v>
      </c>
      <c r="BE358" t="s"/>
      <c r="BF358" t="s"/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93</v>
      </c>
    </row>
    <row r="359" spans="1:70">
      <c r="A359" t="s">
        <v>70</v>
      </c>
      <c r="B359" t="s">
        <v>71</v>
      </c>
      <c r="C359" t="s">
        <v>72</v>
      </c>
      <c r="D359" t="n">
        <v>2</v>
      </c>
      <c r="E359" t="s">
        <v>543</v>
      </c>
      <c r="F359" t="n">
        <v>-1</v>
      </c>
      <c r="G359" t="s">
        <v>74</v>
      </c>
      <c r="H359" t="s">
        <v>75</v>
      </c>
      <c r="I359" t="s"/>
      <c r="J359" t="s">
        <v>76</v>
      </c>
      <c r="K359" t="n">
        <v>107</v>
      </c>
      <c r="L359" t="s">
        <v>77</v>
      </c>
      <c r="M359" t="s"/>
      <c r="N359" t="s">
        <v>339</v>
      </c>
      <c r="O359" t="s">
        <v>79</v>
      </c>
      <c r="P359" t="s">
        <v>543</v>
      </c>
      <c r="Q359" t="s"/>
      <c r="R359" t="s">
        <v>80</v>
      </c>
      <c r="S359" t="s">
        <v>187</v>
      </c>
      <c r="T359" t="s">
        <v>82</v>
      </c>
      <c r="U359" t="s"/>
      <c r="V359" t="s">
        <v>83</v>
      </c>
      <c r="W359" t="s">
        <v>140</v>
      </c>
      <c r="X359" t="s"/>
      <c r="Y359" t="s">
        <v>85</v>
      </c>
      <c r="Z359">
        <f>HYPERLINK("https://hotelmonitor-cachepage.eclerx.com/savepage/tk_15427243587751453_sr_2029.html","info")</f>
        <v/>
      </c>
      <c r="AA359" t="n">
        <v>-2311993</v>
      </c>
      <c r="AB359" t="s"/>
      <c r="AC359" t="s"/>
      <c r="AD359" t="s">
        <v>86</v>
      </c>
      <c r="AE359" t="s"/>
      <c r="AF359" t="s"/>
      <c r="AG359" t="s"/>
      <c r="AH359" t="s"/>
      <c r="AI359" t="s"/>
      <c r="AJ359" t="s"/>
      <c r="AK359" t="s">
        <v>87</v>
      </c>
      <c r="AL359" t="s">
        <v>88</v>
      </c>
      <c r="AM359" t="s"/>
      <c r="AN359" t="s">
        <v>87</v>
      </c>
      <c r="AO359" t="s"/>
      <c r="AP359" t="n">
        <v>21</v>
      </c>
      <c r="AQ359" t="s">
        <v>89</v>
      </c>
      <c r="AR359" t="s">
        <v>99</v>
      </c>
      <c r="AS359" t="s"/>
      <c r="AT359" t="s">
        <v>91</v>
      </c>
      <c r="AU359" t="s"/>
      <c r="AV359" t="s"/>
      <c r="AW359" t="s"/>
      <c r="AX359" t="s"/>
      <c r="AY359" t="n">
        <v>2311993</v>
      </c>
      <c r="AZ359" t="s">
        <v>544</v>
      </c>
      <c r="BA359" t="s"/>
      <c r="BB359" t="n">
        <v>27910</v>
      </c>
      <c r="BC359" t="n">
        <v>11.342541575432</v>
      </c>
      <c r="BD359" t="n">
        <v>44.505156186244</v>
      </c>
      <c r="BE359" t="s"/>
      <c r="BF359" t="s"/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93</v>
      </c>
    </row>
    <row r="360" spans="1:70">
      <c r="A360" t="s">
        <v>70</v>
      </c>
      <c r="B360" t="s">
        <v>71</v>
      </c>
      <c r="C360" t="s">
        <v>72</v>
      </c>
      <c r="D360" t="n">
        <v>2</v>
      </c>
      <c r="E360" t="s">
        <v>543</v>
      </c>
      <c r="F360" t="n">
        <v>-1</v>
      </c>
      <c r="G360" t="s">
        <v>74</v>
      </c>
      <c r="H360" t="s">
        <v>75</v>
      </c>
      <c r="I360" t="s"/>
      <c r="J360" t="s">
        <v>76</v>
      </c>
      <c r="K360" t="n">
        <v>121</v>
      </c>
      <c r="L360" t="s">
        <v>77</v>
      </c>
      <c r="M360" t="s"/>
      <c r="N360" t="s">
        <v>545</v>
      </c>
      <c r="O360" t="s">
        <v>79</v>
      </c>
      <c r="P360" t="s">
        <v>543</v>
      </c>
      <c r="Q360" t="s"/>
      <c r="R360" t="s">
        <v>80</v>
      </c>
      <c r="S360" t="s">
        <v>180</v>
      </c>
      <c r="T360" t="s">
        <v>82</v>
      </c>
      <c r="U360" t="s"/>
      <c r="V360" t="s">
        <v>83</v>
      </c>
      <c r="W360" t="s">
        <v>84</v>
      </c>
      <c r="X360" t="s"/>
      <c r="Y360" t="s">
        <v>85</v>
      </c>
      <c r="Z360">
        <f>HYPERLINK("https://hotelmonitor-cachepage.eclerx.com/savepage/tk_15427243587751453_sr_2029.html","info")</f>
        <v/>
      </c>
      <c r="AA360" t="n">
        <v>-2311993</v>
      </c>
      <c r="AB360" t="s"/>
      <c r="AC360" t="s"/>
      <c r="AD360" t="s">
        <v>86</v>
      </c>
      <c r="AE360" t="s"/>
      <c r="AF360" t="s"/>
      <c r="AG360" t="s"/>
      <c r="AH360" t="s"/>
      <c r="AI360" t="s"/>
      <c r="AJ360" t="s"/>
      <c r="AK360" t="s">
        <v>87</v>
      </c>
      <c r="AL360" t="s">
        <v>88</v>
      </c>
      <c r="AM360" t="s"/>
      <c r="AN360" t="s">
        <v>87</v>
      </c>
      <c r="AO360" t="s"/>
      <c r="AP360" t="n">
        <v>21</v>
      </c>
      <c r="AQ360" t="s">
        <v>89</v>
      </c>
      <c r="AR360" t="s">
        <v>96</v>
      </c>
      <c r="AS360" t="s"/>
      <c r="AT360" t="s">
        <v>91</v>
      </c>
      <c r="AU360" t="s"/>
      <c r="AV360" t="s"/>
      <c r="AW360" t="s"/>
      <c r="AX360" t="s"/>
      <c r="AY360" t="n">
        <v>2311993</v>
      </c>
      <c r="AZ360" t="s">
        <v>544</v>
      </c>
      <c r="BA360" t="s"/>
      <c r="BB360" t="n">
        <v>27910</v>
      </c>
      <c r="BC360" t="n">
        <v>11.342541575432</v>
      </c>
      <c r="BD360" t="n">
        <v>44.505156186244</v>
      </c>
      <c r="BE360" t="s"/>
      <c r="BF360" t="s"/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93</v>
      </c>
    </row>
    <row r="361" spans="1:70">
      <c r="A361" t="s">
        <v>70</v>
      </c>
      <c r="B361" t="s">
        <v>71</v>
      </c>
      <c r="C361" t="s">
        <v>72</v>
      </c>
      <c r="D361" t="n">
        <v>2</v>
      </c>
      <c r="E361" t="s">
        <v>543</v>
      </c>
      <c r="F361" t="n">
        <v>-1</v>
      </c>
      <c r="G361" t="s">
        <v>74</v>
      </c>
      <c r="H361" t="s">
        <v>75</v>
      </c>
      <c r="I361" t="s"/>
      <c r="J361" t="s">
        <v>76</v>
      </c>
      <c r="K361" t="n">
        <v>130</v>
      </c>
      <c r="L361" t="s">
        <v>77</v>
      </c>
      <c r="M361" t="s"/>
      <c r="N361" t="s">
        <v>546</v>
      </c>
      <c r="O361" t="s">
        <v>79</v>
      </c>
      <c r="P361" t="s">
        <v>543</v>
      </c>
      <c r="Q361" t="s"/>
      <c r="R361" t="s">
        <v>80</v>
      </c>
      <c r="S361" t="s">
        <v>373</v>
      </c>
      <c r="T361" t="s">
        <v>82</v>
      </c>
      <c r="U361" t="s"/>
      <c r="V361" t="s">
        <v>83</v>
      </c>
      <c r="W361" t="s">
        <v>84</v>
      </c>
      <c r="X361" t="s"/>
      <c r="Y361" t="s">
        <v>85</v>
      </c>
      <c r="Z361">
        <f>HYPERLINK("https://hotelmonitor-cachepage.eclerx.com/savepage/tk_15427243587751453_sr_2029.html","info")</f>
        <v/>
      </c>
      <c r="AA361" t="n">
        <v>-2311993</v>
      </c>
      <c r="AB361" t="s"/>
      <c r="AC361" t="s"/>
      <c r="AD361" t="s">
        <v>86</v>
      </c>
      <c r="AE361" t="s"/>
      <c r="AF361" t="s"/>
      <c r="AG361" t="s"/>
      <c r="AH361" t="s"/>
      <c r="AI361" t="s"/>
      <c r="AJ361" t="s"/>
      <c r="AK361" t="s">
        <v>87</v>
      </c>
      <c r="AL361" t="s">
        <v>88</v>
      </c>
      <c r="AM361" t="s"/>
      <c r="AN361" t="s">
        <v>87</v>
      </c>
      <c r="AO361" t="s"/>
      <c r="AP361" t="n">
        <v>21</v>
      </c>
      <c r="AQ361" t="s">
        <v>89</v>
      </c>
      <c r="AR361" t="s">
        <v>99</v>
      </c>
      <c r="AS361" t="s"/>
      <c r="AT361" t="s">
        <v>91</v>
      </c>
      <c r="AU361" t="s"/>
      <c r="AV361" t="s"/>
      <c r="AW361" t="s"/>
      <c r="AX361" t="s"/>
      <c r="AY361" t="n">
        <v>2311993</v>
      </c>
      <c r="AZ361" t="s">
        <v>544</v>
      </c>
      <c r="BA361" t="s"/>
      <c r="BB361" t="n">
        <v>27910</v>
      </c>
      <c r="BC361" t="n">
        <v>11.342541575432</v>
      </c>
      <c r="BD361" t="n">
        <v>44.505156186244</v>
      </c>
      <c r="BE361" t="s"/>
      <c r="BF361" t="s"/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93</v>
      </c>
    </row>
    <row r="362" spans="1:70">
      <c r="A362" t="s">
        <v>70</v>
      </c>
      <c r="B362" t="s">
        <v>71</v>
      </c>
      <c r="C362" t="s">
        <v>72</v>
      </c>
      <c r="D362" t="n">
        <v>2</v>
      </c>
      <c r="E362" t="s">
        <v>543</v>
      </c>
      <c r="F362" t="n">
        <v>-1</v>
      </c>
      <c r="G362" t="s">
        <v>74</v>
      </c>
      <c r="H362" t="s">
        <v>75</v>
      </c>
      <c r="I362" t="s"/>
      <c r="J362" t="s">
        <v>76</v>
      </c>
      <c r="K362" t="n">
        <v>130</v>
      </c>
      <c r="L362" t="s">
        <v>77</v>
      </c>
      <c r="M362" t="s"/>
      <c r="N362" t="s">
        <v>546</v>
      </c>
      <c r="O362" t="s">
        <v>79</v>
      </c>
      <c r="P362" t="s">
        <v>543</v>
      </c>
      <c r="Q362" t="s"/>
      <c r="R362" t="s">
        <v>80</v>
      </c>
      <c r="S362" t="s">
        <v>373</v>
      </c>
      <c r="T362" t="s">
        <v>82</v>
      </c>
      <c r="U362" t="s"/>
      <c r="V362" t="s">
        <v>83</v>
      </c>
      <c r="W362" t="s">
        <v>140</v>
      </c>
      <c r="X362" t="s"/>
      <c r="Y362" t="s">
        <v>85</v>
      </c>
      <c r="Z362">
        <f>HYPERLINK("https://hotelmonitor-cachepage.eclerx.com/savepage/tk_15427243587751453_sr_2029.html","info")</f>
        <v/>
      </c>
      <c r="AA362" t="n">
        <v>-2311993</v>
      </c>
      <c r="AB362" t="s"/>
      <c r="AC362" t="s"/>
      <c r="AD362" t="s">
        <v>86</v>
      </c>
      <c r="AE362" t="s"/>
      <c r="AF362" t="s"/>
      <c r="AG362" t="s"/>
      <c r="AH362" t="s"/>
      <c r="AI362" t="s"/>
      <c r="AJ362" t="s"/>
      <c r="AK362" t="s">
        <v>87</v>
      </c>
      <c r="AL362" t="s">
        <v>88</v>
      </c>
      <c r="AM362" t="s"/>
      <c r="AN362" t="s">
        <v>87</v>
      </c>
      <c r="AO362" t="s"/>
      <c r="AP362" t="n">
        <v>21</v>
      </c>
      <c r="AQ362" t="s">
        <v>89</v>
      </c>
      <c r="AR362" t="s">
        <v>99</v>
      </c>
      <c r="AS362" t="s"/>
      <c r="AT362" t="s">
        <v>91</v>
      </c>
      <c r="AU362" t="s"/>
      <c r="AV362" t="s"/>
      <c r="AW362" t="s"/>
      <c r="AX362" t="s"/>
      <c r="AY362" t="n">
        <v>2311993</v>
      </c>
      <c r="AZ362" t="s">
        <v>544</v>
      </c>
      <c r="BA362" t="s"/>
      <c r="BB362" t="n">
        <v>27910</v>
      </c>
      <c r="BC362" t="n">
        <v>11.342541575432</v>
      </c>
      <c r="BD362" t="n">
        <v>44.505156186244</v>
      </c>
      <c r="BE362" t="s"/>
      <c r="BF362" t="s"/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93</v>
      </c>
    </row>
    <row r="363" spans="1:70">
      <c r="A363" t="s">
        <v>70</v>
      </c>
      <c r="B363" t="s">
        <v>71</v>
      </c>
      <c r="C363" t="s">
        <v>72</v>
      </c>
      <c r="D363" t="n">
        <v>2</v>
      </c>
      <c r="E363" t="s">
        <v>547</v>
      </c>
      <c r="F363" t="n">
        <v>-1</v>
      </c>
      <c r="G363" t="s">
        <v>74</v>
      </c>
      <c r="H363" t="s">
        <v>75</v>
      </c>
      <c r="I363" t="s"/>
      <c r="J363" t="s">
        <v>76</v>
      </c>
      <c r="K363" t="n">
        <v>202</v>
      </c>
      <c r="L363" t="s">
        <v>77</v>
      </c>
      <c r="M363" t="s"/>
      <c r="N363" t="s">
        <v>131</v>
      </c>
      <c r="O363" t="s">
        <v>79</v>
      </c>
      <c r="P363" t="s">
        <v>547</v>
      </c>
      <c r="Q363" t="s"/>
      <c r="R363" t="s">
        <v>80</v>
      </c>
      <c r="S363" t="s">
        <v>548</v>
      </c>
      <c r="T363" t="s">
        <v>82</v>
      </c>
      <c r="U363" t="s"/>
      <c r="V363" t="s">
        <v>83</v>
      </c>
      <c r="W363" t="s">
        <v>84</v>
      </c>
      <c r="X363" t="s"/>
      <c r="Y363" t="s">
        <v>85</v>
      </c>
      <c r="Z363">
        <f>HYPERLINK("https://hotelmonitor-cachepage.eclerx.com/savepage/tk_154272455011605_sr_2029.html","info")</f>
        <v/>
      </c>
      <c r="AA363" t="n">
        <v>-3256063</v>
      </c>
      <c r="AB363" t="s"/>
      <c r="AC363" t="s"/>
      <c r="AD363" t="s">
        <v>86</v>
      </c>
      <c r="AE363" t="s"/>
      <c r="AF363" t="s"/>
      <c r="AG363" t="s"/>
      <c r="AH363" t="s"/>
      <c r="AI363" t="s"/>
      <c r="AJ363" t="s"/>
      <c r="AK363" t="s">
        <v>87</v>
      </c>
      <c r="AL363" t="s">
        <v>88</v>
      </c>
      <c r="AM363" t="s"/>
      <c r="AN363" t="s">
        <v>87</v>
      </c>
      <c r="AO363" t="s"/>
      <c r="AP363" t="n">
        <v>98</v>
      </c>
      <c r="AQ363" t="s">
        <v>89</v>
      </c>
      <c r="AR363" t="s">
        <v>99</v>
      </c>
      <c r="AS363" t="s"/>
      <c r="AT363" t="s">
        <v>91</v>
      </c>
      <c r="AU363" t="s"/>
      <c r="AV363" t="s"/>
      <c r="AW363" t="s"/>
      <c r="AX363" t="s"/>
      <c r="AY363" t="n">
        <v>3256063</v>
      </c>
      <c r="AZ363" t="s">
        <v>549</v>
      </c>
      <c r="BA363" t="s"/>
      <c r="BB363" t="n">
        <v>74016</v>
      </c>
      <c r="BC363" t="n">
        <v>11.34080350399</v>
      </c>
      <c r="BD363" t="n">
        <v>44.4930117206</v>
      </c>
      <c r="BE363" t="s"/>
      <c r="BF363" t="s"/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93</v>
      </c>
    </row>
    <row r="364" spans="1:70">
      <c r="A364" t="s">
        <v>70</v>
      </c>
      <c r="B364" t="s">
        <v>71</v>
      </c>
      <c r="C364" t="s">
        <v>72</v>
      </c>
      <c r="D364" t="n">
        <v>2</v>
      </c>
      <c r="E364" t="s">
        <v>550</v>
      </c>
      <c r="F364" t="n">
        <v>-1</v>
      </c>
      <c r="G364" t="s">
        <v>74</v>
      </c>
      <c r="H364" t="s">
        <v>75</v>
      </c>
      <c r="I364" t="s"/>
      <c r="J364" t="s">
        <v>76</v>
      </c>
      <c r="K364" t="n">
        <v>69</v>
      </c>
      <c r="L364" t="s">
        <v>77</v>
      </c>
      <c r="M364" t="s"/>
      <c r="N364" t="s">
        <v>551</v>
      </c>
      <c r="O364" t="s">
        <v>79</v>
      </c>
      <c r="P364" t="s">
        <v>550</v>
      </c>
      <c r="Q364" t="s"/>
      <c r="R364" t="s">
        <v>80</v>
      </c>
      <c r="S364" t="s">
        <v>170</v>
      </c>
      <c r="T364" t="s">
        <v>82</v>
      </c>
      <c r="U364" t="s"/>
      <c r="V364" t="s">
        <v>83</v>
      </c>
      <c r="W364" t="s">
        <v>84</v>
      </c>
      <c r="X364" t="s"/>
      <c r="Y364" t="s">
        <v>85</v>
      </c>
      <c r="Z364">
        <f>HYPERLINK("https://hotelmonitor-cachepage.eclerx.com/savepage/tk_15427245955578842_sr_2029.html","info")</f>
        <v/>
      </c>
      <c r="AA364" t="n">
        <v>-6796342</v>
      </c>
      <c r="AB364" t="s"/>
      <c r="AC364" t="s"/>
      <c r="AD364" t="s">
        <v>86</v>
      </c>
      <c r="AE364" t="s"/>
      <c r="AF364" t="s"/>
      <c r="AG364" t="s"/>
      <c r="AH364" t="s"/>
      <c r="AI364" t="s"/>
      <c r="AJ364" t="s"/>
      <c r="AK364" t="s">
        <v>87</v>
      </c>
      <c r="AL364" t="s">
        <v>88</v>
      </c>
      <c r="AM364" t="s"/>
      <c r="AN364" t="s">
        <v>87</v>
      </c>
      <c r="AO364" t="s"/>
      <c r="AP364" t="n">
        <v>116</v>
      </c>
      <c r="AQ364" t="s">
        <v>89</v>
      </c>
      <c r="AR364" t="s">
        <v>90</v>
      </c>
      <c r="AS364" t="s"/>
      <c r="AT364" t="s">
        <v>91</v>
      </c>
      <c r="AU364" t="s"/>
      <c r="AV364" t="s"/>
      <c r="AW364" t="s"/>
      <c r="AX364" t="s"/>
      <c r="AY364" t="n">
        <v>6796342</v>
      </c>
      <c r="AZ364" t="s">
        <v>552</v>
      </c>
      <c r="BA364" t="s"/>
      <c r="BB364" t="n">
        <v>169944</v>
      </c>
      <c r="BC364" t="s"/>
      <c r="BD364" t="s"/>
      <c r="BE364" t="s"/>
      <c r="BF364" t="s"/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104</v>
      </c>
    </row>
    <row r="365" spans="1:70">
      <c r="A365" t="s">
        <v>70</v>
      </c>
      <c r="B365" t="s">
        <v>71</v>
      </c>
      <c r="C365" t="s">
        <v>72</v>
      </c>
      <c r="D365" t="n">
        <v>2</v>
      </c>
      <c r="E365" t="s">
        <v>553</v>
      </c>
      <c r="F365" t="n">
        <v>-1</v>
      </c>
      <c r="G365" t="s">
        <v>74</v>
      </c>
      <c r="H365" t="s">
        <v>75</v>
      </c>
      <c r="I365" t="s"/>
      <c r="J365" t="s">
        <v>76</v>
      </c>
      <c r="K365" t="n">
        <v>60</v>
      </c>
      <c r="L365" t="s">
        <v>77</v>
      </c>
      <c r="M365" t="s"/>
      <c r="N365" t="s">
        <v>131</v>
      </c>
      <c r="O365" t="s">
        <v>79</v>
      </c>
      <c r="P365" t="s">
        <v>553</v>
      </c>
      <c r="Q365" t="s"/>
      <c r="R365" t="s">
        <v>80</v>
      </c>
      <c r="S365" t="s">
        <v>296</v>
      </c>
      <c r="T365" t="s">
        <v>82</v>
      </c>
      <c r="U365" t="s"/>
      <c r="V365" t="s">
        <v>83</v>
      </c>
      <c r="W365" t="s">
        <v>140</v>
      </c>
      <c r="X365" t="s"/>
      <c r="Y365" t="s">
        <v>85</v>
      </c>
      <c r="Z365">
        <f>HYPERLINK("https://hotelmonitor-cachepage.eclerx.com/savepage/tk_15427245682549345_sr_2029.html","info")</f>
        <v/>
      </c>
      <c r="AA365" t="n">
        <v>-6476688</v>
      </c>
      <c r="AB365" t="s"/>
      <c r="AC365" t="s"/>
      <c r="AD365" t="s">
        <v>86</v>
      </c>
      <c r="AE365" t="s"/>
      <c r="AF365" t="s"/>
      <c r="AG365" t="s"/>
      <c r="AH365" t="s"/>
      <c r="AI365" t="s"/>
      <c r="AJ365" t="s"/>
      <c r="AK365" t="s">
        <v>87</v>
      </c>
      <c r="AL365" t="s">
        <v>88</v>
      </c>
      <c r="AM365" t="s"/>
      <c r="AN365" t="s">
        <v>87</v>
      </c>
      <c r="AO365" t="s"/>
      <c r="AP365" t="n">
        <v>105</v>
      </c>
      <c r="AQ365" t="s">
        <v>89</v>
      </c>
      <c r="AR365" t="s">
        <v>99</v>
      </c>
      <c r="AS365" t="s"/>
      <c r="AT365" t="s">
        <v>91</v>
      </c>
      <c r="AU365" t="s"/>
      <c r="AV365" t="s"/>
      <c r="AW365" t="s"/>
      <c r="AX365" t="s"/>
      <c r="AY365" t="n">
        <v>6476688</v>
      </c>
      <c r="AZ365" t="s">
        <v>554</v>
      </c>
      <c r="BA365" t="s"/>
      <c r="BB365" t="n">
        <v>73290</v>
      </c>
      <c r="BC365" t="n">
        <v>11.341216</v>
      </c>
      <c r="BD365" t="n">
        <v>44.513864</v>
      </c>
      <c r="BE365" t="s"/>
      <c r="BF365" t="s"/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93</v>
      </c>
    </row>
    <row r="366" spans="1:70">
      <c r="A366" t="s">
        <v>70</v>
      </c>
      <c r="B366" t="s">
        <v>71</v>
      </c>
      <c r="C366" t="s">
        <v>72</v>
      </c>
      <c r="D366" t="n">
        <v>2</v>
      </c>
      <c r="E366" t="s">
        <v>553</v>
      </c>
      <c r="F366" t="n">
        <v>-1</v>
      </c>
      <c r="G366" t="s">
        <v>74</v>
      </c>
      <c r="H366" t="s">
        <v>75</v>
      </c>
      <c r="I366" t="s"/>
      <c r="J366" t="s">
        <v>76</v>
      </c>
      <c r="K366" t="n">
        <v>60</v>
      </c>
      <c r="L366" t="s">
        <v>77</v>
      </c>
      <c r="M366" t="s"/>
      <c r="N366" t="s">
        <v>540</v>
      </c>
      <c r="O366" t="s">
        <v>79</v>
      </c>
      <c r="P366" t="s">
        <v>553</v>
      </c>
      <c r="Q366" t="s"/>
      <c r="R366" t="s">
        <v>80</v>
      </c>
      <c r="S366" t="s">
        <v>296</v>
      </c>
      <c r="T366" t="s">
        <v>82</v>
      </c>
      <c r="U366" t="s"/>
      <c r="V366" t="s">
        <v>83</v>
      </c>
      <c r="W366" t="s">
        <v>140</v>
      </c>
      <c r="X366" t="s"/>
      <c r="Y366" t="s">
        <v>85</v>
      </c>
      <c r="Z366">
        <f>HYPERLINK("https://hotelmonitor-cachepage.eclerx.com/savepage/tk_15427245682549345_sr_2029.html","info")</f>
        <v/>
      </c>
      <c r="AA366" t="n">
        <v>-6476688</v>
      </c>
      <c r="AB366" t="s"/>
      <c r="AC366" t="s"/>
      <c r="AD366" t="s">
        <v>86</v>
      </c>
      <c r="AE366" t="s"/>
      <c r="AF366" t="s"/>
      <c r="AG366" t="s"/>
      <c r="AH366" t="s"/>
      <c r="AI366" t="s"/>
      <c r="AJ366" t="s"/>
      <c r="AK366" t="s">
        <v>87</v>
      </c>
      <c r="AL366" t="s">
        <v>88</v>
      </c>
      <c r="AM366" t="s"/>
      <c r="AN366" t="s">
        <v>87</v>
      </c>
      <c r="AO366" t="s"/>
      <c r="AP366" t="n">
        <v>105</v>
      </c>
      <c r="AQ366" t="s">
        <v>89</v>
      </c>
      <c r="AR366" t="s">
        <v>96</v>
      </c>
      <c r="AS366" t="s"/>
      <c r="AT366" t="s">
        <v>91</v>
      </c>
      <c r="AU366" t="s"/>
      <c r="AV366" t="s"/>
      <c r="AW366" t="s"/>
      <c r="AX366" t="s"/>
      <c r="AY366" t="n">
        <v>6476688</v>
      </c>
      <c r="AZ366" t="s">
        <v>554</v>
      </c>
      <c r="BA366" t="s"/>
      <c r="BB366" t="n">
        <v>73290</v>
      </c>
      <c r="BC366" t="n">
        <v>11.341216</v>
      </c>
      <c r="BD366" t="n">
        <v>44.513864</v>
      </c>
      <c r="BE366" t="s"/>
      <c r="BF366" t="s"/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93</v>
      </c>
    </row>
    <row r="367" spans="1:70">
      <c r="A367" t="s">
        <v>70</v>
      </c>
      <c r="B367" t="s">
        <v>71</v>
      </c>
      <c r="C367" t="s">
        <v>72</v>
      </c>
      <c r="D367" t="n">
        <v>2</v>
      </c>
      <c r="E367" t="s">
        <v>553</v>
      </c>
      <c r="F367" t="n">
        <v>-1</v>
      </c>
      <c r="G367" t="s">
        <v>74</v>
      </c>
      <c r="H367" t="s">
        <v>75</v>
      </c>
      <c r="I367" t="s"/>
      <c r="J367" t="s">
        <v>76</v>
      </c>
      <c r="K367" t="n">
        <v>71</v>
      </c>
      <c r="L367" t="s">
        <v>77</v>
      </c>
      <c r="M367" t="s"/>
      <c r="N367" t="s">
        <v>131</v>
      </c>
      <c r="O367" t="s">
        <v>79</v>
      </c>
      <c r="P367" t="s">
        <v>553</v>
      </c>
      <c r="Q367" t="s"/>
      <c r="R367" t="s">
        <v>80</v>
      </c>
      <c r="S367" t="s">
        <v>173</v>
      </c>
      <c r="T367" t="s">
        <v>82</v>
      </c>
      <c r="U367" t="s"/>
      <c r="V367" t="s">
        <v>83</v>
      </c>
      <c r="W367" t="s">
        <v>84</v>
      </c>
      <c r="X367" t="s"/>
      <c r="Y367" t="s">
        <v>85</v>
      </c>
      <c r="Z367">
        <f>HYPERLINK("https://hotelmonitor-cachepage.eclerx.com/savepage/tk_15427245682549345_sr_2029.html","info")</f>
        <v/>
      </c>
      <c r="AA367" t="n">
        <v>-6476688</v>
      </c>
      <c r="AB367" t="s"/>
      <c r="AC367" t="s"/>
      <c r="AD367" t="s">
        <v>86</v>
      </c>
      <c r="AE367" t="s"/>
      <c r="AF367" t="s"/>
      <c r="AG367" t="s"/>
      <c r="AH367" t="s"/>
      <c r="AI367" t="s"/>
      <c r="AJ367" t="s"/>
      <c r="AK367" t="s">
        <v>87</v>
      </c>
      <c r="AL367" t="s">
        <v>88</v>
      </c>
      <c r="AM367" t="s"/>
      <c r="AN367" t="s">
        <v>87</v>
      </c>
      <c r="AO367" t="s"/>
      <c r="AP367" t="n">
        <v>105</v>
      </c>
      <c r="AQ367" t="s">
        <v>89</v>
      </c>
      <c r="AR367" t="s">
        <v>99</v>
      </c>
      <c r="AS367" t="s"/>
      <c r="AT367" t="s">
        <v>91</v>
      </c>
      <c r="AU367" t="s"/>
      <c r="AV367" t="s"/>
      <c r="AW367" t="s"/>
      <c r="AX367" t="s"/>
      <c r="AY367" t="n">
        <v>6476688</v>
      </c>
      <c r="AZ367" t="s">
        <v>554</v>
      </c>
      <c r="BA367" t="s"/>
      <c r="BB367" t="n">
        <v>73290</v>
      </c>
      <c r="BC367" t="n">
        <v>11.341216</v>
      </c>
      <c r="BD367" t="n">
        <v>44.513864</v>
      </c>
      <c r="BE367" t="s"/>
      <c r="BF367" t="s"/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93</v>
      </c>
    </row>
    <row r="368" spans="1:70">
      <c r="A368" t="s">
        <v>70</v>
      </c>
      <c r="B368" t="s">
        <v>71</v>
      </c>
      <c r="C368" t="s">
        <v>72</v>
      </c>
      <c r="D368" t="n">
        <v>2</v>
      </c>
      <c r="E368" t="s">
        <v>555</v>
      </c>
      <c r="F368" t="n">
        <v>5384846</v>
      </c>
      <c r="G368" t="s">
        <v>74</v>
      </c>
      <c r="H368" t="s">
        <v>75</v>
      </c>
      <c r="I368" t="s"/>
      <c r="J368" t="s">
        <v>76</v>
      </c>
      <c r="K368" t="n">
        <v>31</v>
      </c>
      <c r="L368" t="s">
        <v>77</v>
      </c>
      <c r="M368" t="s"/>
      <c r="N368" t="s">
        <v>172</v>
      </c>
      <c r="O368" t="s">
        <v>79</v>
      </c>
      <c r="P368" t="s">
        <v>556</v>
      </c>
      <c r="Q368" t="s"/>
      <c r="R368" t="s">
        <v>253</v>
      </c>
      <c r="S368" t="s">
        <v>557</v>
      </c>
      <c r="T368" t="s">
        <v>82</v>
      </c>
      <c r="U368" t="s"/>
      <c r="V368" t="s">
        <v>83</v>
      </c>
      <c r="W368" t="s">
        <v>84</v>
      </c>
      <c r="X368" t="s"/>
      <c r="Y368" t="s">
        <v>85</v>
      </c>
      <c r="Z368">
        <f>HYPERLINK("https://hotelmonitor-cachepage.eclerx.com/savepage/tk_15427243202455695_sr_2029.html","info")</f>
        <v/>
      </c>
      <c r="AA368" t="n">
        <v>334925</v>
      </c>
      <c r="AB368" t="s"/>
      <c r="AC368" t="s"/>
      <c r="AD368" t="s">
        <v>86</v>
      </c>
      <c r="AE368" t="s"/>
      <c r="AF368" t="s"/>
      <c r="AG368" t="s"/>
      <c r="AH368" t="s"/>
      <c r="AI368" t="s"/>
      <c r="AJ368" t="s"/>
      <c r="AK368" t="s">
        <v>87</v>
      </c>
      <c r="AL368" t="s">
        <v>88</v>
      </c>
      <c r="AM368" t="s"/>
      <c r="AN368" t="s">
        <v>87</v>
      </c>
      <c r="AO368" t="s"/>
      <c r="AP368" t="n">
        <v>6</v>
      </c>
      <c r="AQ368" t="s">
        <v>89</v>
      </c>
      <c r="AR368" t="s">
        <v>96</v>
      </c>
      <c r="AS368" t="s"/>
      <c r="AT368" t="s">
        <v>91</v>
      </c>
      <c r="AU368" t="s"/>
      <c r="AV368" t="s"/>
      <c r="AW368" t="s"/>
      <c r="AX368" t="s"/>
      <c r="AY368" t="n">
        <v>6644930</v>
      </c>
      <c r="AZ368" t="s">
        <v>558</v>
      </c>
      <c r="BA368" t="s"/>
      <c r="BB368" t="n">
        <v>68109</v>
      </c>
      <c r="BC368" t="s"/>
      <c r="BD368" t="s"/>
      <c r="BE368" t="s"/>
      <c r="BF368" t="s"/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93</v>
      </c>
    </row>
    <row r="369" spans="1:70">
      <c r="A369" t="s">
        <v>70</v>
      </c>
      <c r="B369" t="s">
        <v>71</v>
      </c>
      <c r="C369" t="s">
        <v>72</v>
      </c>
      <c r="D369" t="n">
        <v>2</v>
      </c>
      <c r="E369" t="s">
        <v>559</v>
      </c>
      <c r="F369" t="n">
        <v>-1</v>
      </c>
      <c r="G369" t="s">
        <v>74</v>
      </c>
      <c r="H369" t="s">
        <v>75</v>
      </c>
      <c r="I369" t="s"/>
      <c r="J369" t="s">
        <v>76</v>
      </c>
      <c r="K369" t="n">
        <v>89</v>
      </c>
      <c r="L369" t="s">
        <v>77</v>
      </c>
      <c r="M369" t="s"/>
      <c r="N369" t="s">
        <v>97</v>
      </c>
      <c r="O369" t="s">
        <v>79</v>
      </c>
      <c r="P369" t="s">
        <v>559</v>
      </c>
      <c r="Q369" t="s"/>
      <c r="R369" t="s">
        <v>80</v>
      </c>
      <c r="S369" t="s">
        <v>418</v>
      </c>
      <c r="T369" t="s">
        <v>82</v>
      </c>
      <c r="U369" t="s"/>
      <c r="V369" t="s">
        <v>83</v>
      </c>
      <c r="W369" t="s">
        <v>140</v>
      </c>
      <c r="X369" t="s"/>
      <c r="Y369" t="s">
        <v>85</v>
      </c>
      <c r="Z369">
        <f>HYPERLINK("https://hotelmonitor-cachepage.eclerx.com/savepage/tk_15427245260018752_sr_2029.html","info")</f>
        <v/>
      </c>
      <c r="AA369" t="n">
        <v>-6796347</v>
      </c>
      <c r="AB369" t="s"/>
      <c r="AC369" t="s"/>
      <c r="AD369" t="s">
        <v>86</v>
      </c>
      <c r="AE369" t="s"/>
      <c r="AF369" t="s"/>
      <c r="AG369" t="s"/>
      <c r="AH369" t="s"/>
      <c r="AI369" t="s"/>
      <c r="AJ369" t="s"/>
      <c r="AK369" t="s">
        <v>87</v>
      </c>
      <c r="AL369" t="s">
        <v>88</v>
      </c>
      <c r="AM369" t="s"/>
      <c r="AN369" t="s">
        <v>87</v>
      </c>
      <c r="AO369" t="s"/>
      <c r="AP369" t="n">
        <v>88</v>
      </c>
      <c r="AQ369" t="s">
        <v>89</v>
      </c>
      <c r="AR369" t="s">
        <v>99</v>
      </c>
      <c r="AS369" t="s"/>
      <c r="AT369" t="s">
        <v>91</v>
      </c>
      <c r="AU369" t="s"/>
      <c r="AV369" t="s"/>
      <c r="AW369" t="s"/>
      <c r="AX369" t="s"/>
      <c r="AY369" t="n">
        <v>6796347</v>
      </c>
      <c r="AZ369" t="s">
        <v>560</v>
      </c>
      <c r="BA369" t="s"/>
      <c r="BB369" t="n">
        <v>48103</v>
      </c>
      <c r="BC369" t="s"/>
      <c r="BD369" t="s"/>
      <c r="BE369" t="s"/>
      <c r="BF369" t="s"/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93</v>
      </c>
    </row>
    <row r="370" spans="1:70">
      <c r="A370" t="s">
        <v>70</v>
      </c>
      <c r="B370" t="s">
        <v>71</v>
      </c>
      <c r="C370" t="s">
        <v>72</v>
      </c>
      <c r="D370" t="n">
        <v>2</v>
      </c>
      <c r="E370" t="s">
        <v>561</v>
      </c>
      <c r="F370" t="n">
        <v>2035356</v>
      </c>
      <c r="G370" t="s">
        <v>74</v>
      </c>
      <c r="H370" t="s">
        <v>75</v>
      </c>
      <c r="I370" t="s"/>
      <c r="J370" t="s">
        <v>76</v>
      </c>
      <c r="K370" t="n">
        <v>159</v>
      </c>
      <c r="L370" t="s">
        <v>77</v>
      </c>
      <c r="M370" t="s"/>
      <c r="N370" t="s">
        <v>129</v>
      </c>
      <c r="O370" t="s">
        <v>79</v>
      </c>
      <c r="P370" t="s">
        <v>561</v>
      </c>
      <c r="Q370" t="s"/>
      <c r="R370" t="s">
        <v>80</v>
      </c>
      <c r="S370" t="s">
        <v>562</v>
      </c>
      <c r="T370" t="s">
        <v>82</v>
      </c>
      <c r="U370" t="s"/>
      <c r="V370" t="s">
        <v>83</v>
      </c>
      <c r="W370" t="s">
        <v>84</v>
      </c>
      <c r="X370" t="s"/>
      <c r="Y370" t="s">
        <v>85</v>
      </c>
      <c r="Z370">
        <f>HYPERLINK("https://hotelmonitor-cachepage.eclerx.com/savepage/tk_15427244406778386_sr_2029.html","info")</f>
        <v/>
      </c>
      <c r="AA370" t="n">
        <v>111180</v>
      </c>
      <c r="AB370" t="s"/>
      <c r="AC370" t="s"/>
      <c r="AD370" t="s">
        <v>86</v>
      </c>
      <c r="AE370" t="s"/>
      <c r="AF370" t="s"/>
      <c r="AG370" t="s"/>
      <c r="AH370" t="s"/>
      <c r="AI370" t="s"/>
      <c r="AJ370" t="s"/>
      <c r="AK370" t="s">
        <v>87</v>
      </c>
      <c r="AL370" t="s">
        <v>88</v>
      </c>
      <c r="AM370" t="s"/>
      <c r="AN370" t="s">
        <v>87</v>
      </c>
      <c r="AO370" t="s"/>
      <c r="AP370" t="n">
        <v>54</v>
      </c>
      <c r="AQ370" t="s">
        <v>89</v>
      </c>
      <c r="AR370" t="s">
        <v>90</v>
      </c>
      <c r="AS370" t="s"/>
      <c r="AT370" t="s">
        <v>91</v>
      </c>
      <c r="AU370" t="s"/>
      <c r="AV370" t="s"/>
      <c r="AW370" t="s"/>
      <c r="AX370" t="s"/>
      <c r="AY370" t="n">
        <v>2443290</v>
      </c>
      <c r="AZ370" t="s">
        <v>563</v>
      </c>
      <c r="BA370" t="s"/>
      <c r="BB370" t="n">
        <v>72955</v>
      </c>
      <c r="BC370" t="n">
        <v>12.577004</v>
      </c>
      <c r="BD370" t="n">
        <v>44.067648</v>
      </c>
      <c r="BE370" t="s"/>
      <c r="BF370" t="s"/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93</v>
      </c>
    </row>
    <row r="371" spans="1:70">
      <c r="A371" t="s">
        <v>70</v>
      </c>
      <c r="B371" t="s">
        <v>71</v>
      </c>
      <c r="C371" t="s">
        <v>72</v>
      </c>
      <c r="D371" t="n">
        <v>2</v>
      </c>
      <c r="E371" t="s">
        <v>561</v>
      </c>
      <c r="F371" t="n">
        <v>2035356</v>
      </c>
      <c r="G371" t="s">
        <v>74</v>
      </c>
      <c r="H371" t="s">
        <v>75</v>
      </c>
      <c r="I371" t="s"/>
      <c r="J371" t="s">
        <v>76</v>
      </c>
      <c r="K371" t="n">
        <v>173</v>
      </c>
      <c r="L371" t="s">
        <v>77</v>
      </c>
      <c r="M371" t="s"/>
      <c r="N371" t="s">
        <v>138</v>
      </c>
      <c r="O371" t="s">
        <v>79</v>
      </c>
      <c r="P371" t="s">
        <v>561</v>
      </c>
      <c r="Q371" t="s"/>
      <c r="R371" t="s">
        <v>80</v>
      </c>
      <c r="S371" t="s">
        <v>420</v>
      </c>
      <c r="T371" t="s">
        <v>82</v>
      </c>
      <c r="U371" t="s"/>
      <c r="V371" t="s">
        <v>83</v>
      </c>
      <c r="W371" t="s">
        <v>84</v>
      </c>
      <c r="X371" t="s"/>
      <c r="Y371" t="s">
        <v>85</v>
      </c>
      <c r="Z371">
        <f>HYPERLINK("https://hotelmonitor-cachepage.eclerx.com/savepage/tk_15427244406778386_sr_2029.html","info")</f>
        <v/>
      </c>
      <c r="AA371" t="n">
        <v>111180</v>
      </c>
      <c r="AB371" t="s"/>
      <c r="AC371" t="s"/>
      <c r="AD371" t="s">
        <v>86</v>
      </c>
      <c r="AE371" t="s"/>
      <c r="AF371" t="s"/>
      <c r="AG371" t="s"/>
      <c r="AH371" t="s"/>
      <c r="AI371" t="s"/>
      <c r="AJ371" t="s"/>
      <c r="AK371" t="s">
        <v>87</v>
      </c>
      <c r="AL371" t="s">
        <v>88</v>
      </c>
      <c r="AM371" t="s"/>
      <c r="AN371" t="s">
        <v>87</v>
      </c>
      <c r="AO371" t="s"/>
      <c r="AP371" t="n">
        <v>54</v>
      </c>
      <c r="AQ371" t="s">
        <v>89</v>
      </c>
      <c r="AR371" t="s">
        <v>96</v>
      </c>
      <c r="AS371" t="s"/>
      <c r="AT371" t="s">
        <v>91</v>
      </c>
      <c r="AU371" t="s"/>
      <c r="AV371" t="s"/>
      <c r="AW371" t="s"/>
      <c r="AX371" t="s"/>
      <c r="AY371" t="n">
        <v>2443290</v>
      </c>
      <c r="AZ371" t="s">
        <v>563</v>
      </c>
      <c r="BA371" t="s"/>
      <c r="BB371" t="n">
        <v>72955</v>
      </c>
      <c r="BC371" t="n">
        <v>12.577004</v>
      </c>
      <c r="BD371" t="n">
        <v>44.067648</v>
      </c>
      <c r="BE371" t="s"/>
      <c r="BF371" t="s"/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93</v>
      </c>
    </row>
    <row r="372" spans="1:70">
      <c r="A372" t="s">
        <v>70</v>
      </c>
      <c r="B372" t="s">
        <v>71</v>
      </c>
      <c r="C372" t="s">
        <v>72</v>
      </c>
      <c r="D372" t="n">
        <v>2</v>
      </c>
      <c r="E372" t="s">
        <v>561</v>
      </c>
      <c r="F372" t="n">
        <v>2035356</v>
      </c>
      <c r="G372" t="s">
        <v>74</v>
      </c>
      <c r="H372" t="s">
        <v>75</v>
      </c>
      <c r="I372" t="s"/>
      <c r="J372" t="s">
        <v>76</v>
      </c>
      <c r="K372" t="n">
        <v>182</v>
      </c>
      <c r="L372" t="s">
        <v>77</v>
      </c>
      <c r="M372" t="s"/>
      <c r="N372" t="s">
        <v>129</v>
      </c>
      <c r="O372" t="s">
        <v>79</v>
      </c>
      <c r="P372" t="s">
        <v>561</v>
      </c>
      <c r="Q372" t="s"/>
      <c r="R372" t="s">
        <v>80</v>
      </c>
      <c r="S372" t="s">
        <v>379</v>
      </c>
      <c r="T372" t="s">
        <v>82</v>
      </c>
      <c r="U372" t="s"/>
      <c r="V372" t="s">
        <v>83</v>
      </c>
      <c r="W372" t="s">
        <v>108</v>
      </c>
      <c r="X372" t="s"/>
      <c r="Y372" t="s">
        <v>85</v>
      </c>
      <c r="Z372">
        <f>HYPERLINK("https://hotelmonitor-cachepage.eclerx.com/savepage/tk_15427244406778386_sr_2029.html","info")</f>
        <v/>
      </c>
      <c r="AA372" t="n">
        <v>111180</v>
      </c>
      <c r="AB372" t="s"/>
      <c r="AC372" t="s"/>
      <c r="AD372" t="s">
        <v>86</v>
      </c>
      <c r="AE372" t="s"/>
      <c r="AF372" t="s"/>
      <c r="AG372" t="s"/>
      <c r="AH372" t="s"/>
      <c r="AI372" t="s"/>
      <c r="AJ372" t="s"/>
      <c r="AK372" t="s">
        <v>87</v>
      </c>
      <c r="AL372" t="s">
        <v>88</v>
      </c>
      <c r="AM372" t="s"/>
      <c r="AN372" t="s">
        <v>87</v>
      </c>
      <c r="AO372" t="s"/>
      <c r="AP372" t="n">
        <v>54</v>
      </c>
      <c r="AQ372" t="s">
        <v>89</v>
      </c>
      <c r="AR372" t="s">
        <v>90</v>
      </c>
      <c r="AS372" t="s"/>
      <c r="AT372" t="s">
        <v>91</v>
      </c>
      <c r="AU372" t="s"/>
      <c r="AV372" t="s"/>
      <c r="AW372" t="s"/>
      <c r="AX372" t="s"/>
      <c r="AY372" t="n">
        <v>2443290</v>
      </c>
      <c r="AZ372" t="s">
        <v>563</v>
      </c>
      <c r="BA372" t="s"/>
      <c r="BB372" t="n">
        <v>72955</v>
      </c>
      <c r="BC372" t="n">
        <v>12.577004</v>
      </c>
      <c r="BD372" t="n">
        <v>44.067648</v>
      </c>
      <c r="BE372" t="s"/>
      <c r="BF372" t="s"/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93</v>
      </c>
    </row>
    <row r="373" spans="1:70">
      <c r="A373" t="s">
        <v>70</v>
      </c>
      <c r="B373" t="s">
        <v>71</v>
      </c>
      <c r="C373" t="s">
        <v>72</v>
      </c>
      <c r="D373" t="n">
        <v>2</v>
      </c>
      <c r="E373" t="s">
        <v>561</v>
      </c>
      <c r="F373" t="n">
        <v>2035356</v>
      </c>
      <c r="G373" t="s">
        <v>74</v>
      </c>
      <c r="H373" t="s">
        <v>75</v>
      </c>
      <c r="I373" t="s"/>
      <c r="J373" t="s">
        <v>76</v>
      </c>
      <c r="K373" t="n">
        <v>192</v>
      </c>
      <c r="L373" t="s">
        <v>77</v>
      </c>
      <c r="M373" t="s"/>
      <c r="N373" t="s">
        <v>138</v>
      </c>
      <c r="O373" t="s">
        <v>79</v>
      </c>
      <c r="P373" t="s">
        <v>561</v>
      </c>
      <c r="Q373" t="s"/>
      <c r="R373" t="s">
        <v>80</v>
      </c>
      <c r="S373" t="s">
        <v>564</v>
      </c>
      <c r="T373" t="s">
        <v>82</v>
      </c>
      <c r="U373" t="s"/>
      <c r="V373" t="s">
        <v>83</v>
      </c>
      <c r="W373" t="s">
        <v>84</v>
      </c>
      <c r="X373" t="s"/>
      <c r="Y373" t="s">
        <v>85</v>
      </c>
      <c r="Z373">
        <f>HYPERLINK("https://hotelmonitor-cachepage.eclerx.com/savepage/tk_15427244406778386_sr_2029.html","info")</f>
        <v/>
      </c>
      <c r="AA373" t="n">
        <v>111180</v>
      </c>
      <c r="AB373" t="s"/>
      <c r="AC373" t="s"/>
      <c r="AD373" t="s">
        <v>86</v>
      </c>
      <c r="AE373" t="s"/>
      <c r="AF373" t="s"/>
      <c r="AG373" t="s"/>
      <c r="AH373" t="s"/>
      <c r="AI373" t="s"/>
      <c r="AJ373" t="s"/>
      <c r="AK373" t="s">
        <v>87</v>
      </c>
      <c r="AL373" t="s">
        <v>88</v>
      </c>
      <c r="AM373" t="s"/>
      <c r="AN373" t="s">
        <v>87</v>
      </c>
      <c r="AO373" t="s"/>
      <c r="AP373" t="n">
        <v>54</v>
      </c>
      <c r="AQ373" t="s">
        <v>89</v>
      </c>
      <c r="AR373" t="s">
        <v>96</v>
      </c>
      <c r="AS373" t="s"/>
      <c r="AT373" t="s">
        <v>91</v>
      </c>
      <c r="AU373" t="s"/>
      <c r="AV373" t="s"/>
      <c r="AW373" t="s"/>
      <c r="AX373" t="s"/>
      <c r="AY373" t="n">
        <v>2443290</v>
      </c>
      <c r="AZ373" t="s">
        <v>563</v>
      </c>
      <c r="BA373" t="s"/>
      <c r="BB373" t="n">
        <v>72955</v>
      </c>
      <c r="BC373" t="n">
        <v>12.577004</v>
      </c>
      <c r="BD373" t="n">
        <v>44.067648</v>
      </c>
      <c r="BE373" t="s"/>
      <c r="BF373" t="s"/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93</v>
      </c>
    </row>
    <row r="374" spans="1:70">
      <c r="A374" t="s">
        <v>70</v>
      </c>
      <c r="B374" t="s">
        <v>71</v>
      </c>
      <c r="C374" t="s">
        <v>72</v>
      </c>
      <c r="D374" t="n">
        <v>2</v>
      </c>
      <c r="E374" t="s">
        <v>561</v>
      </c>
      <c r="F374" t="n">
        <v>2035356</v>
      </c>
      <c r="G374" t="s">
        <v>74</v>
      </c>
      <c r="H374" t="s">
        <v>75</v>
      </c>
      <c r="I374" t="s"/>
      <c r="J374" t="s">
        <v>76</v>
      </c>
      <c r="K374" t="n">
        <v>197</v>
      </c>
      <c r="L374" t="s">
        <v>77</v>
      </c>
      <c r="M374" t="s"/>
      <c r="N374" t="s">
        <v>138</v>
      </c>
      <c r="O374" t="s">
        <v>79</v>
      </c>
      <c r="P374" t="s">
        <v>561</v>
      </c>
      <c r="Q374" t="s"/>
      <c r="R374" t="s">
        <v>80</v>
      </c>
      <c r="S374" t="s">
        <v>209</v>
      </c>
      <c r="T374" t="s">
        <v>82</v>
      </c>
      <c r="U374" t="s"/>
      <c r="V374" t="s">
        <v>83</v>
      </c>
      <c r="W374" t="s">
        <v>108</v>
      </c>
      <c r="X374" t="s"/>
      <c r="Y374" t="s">
        <v>85</v>
      </c>
      <c r="Z374">
        <f>HYPERLINK("https://hotelmonitor-cachepage.eclerx.com/savepage/tk_15427244406778386_sr_2029.html","info")</f>
        <v/>
      </c>
      <c r="AA374" t="n">
        <v>111180</v>
      </c>
      <c r="AB374" t="s"/>
      <c r="AC374" t="s"/>
      <c r="AD374" t="s">
        <v>86</v>
      </c>
      <c r="AE374" t="s"/>
      <c r="AF374" t="s"/>
      <c r="AG374" t="s"/>
      <c r="AH374" t="s"/>
      <c r="AI374" t="s"/>
      <c r="AJ374" t="s"/>
      <c r="AK374" t="s">
        <v>87</v>
      </c>
      <c r="AL374" t="s">
        <v>88</v>
      </c>
      <c r="AM374" t="s"/>
      <c r="AN374" t="s">
        <v>87</v>
      </c>
      <c r="AO374" t="s"/>
      <c r="AP374" t="n">
        <v>54</v>
      </c>
      <c r="AQ374" t="s">
        <v>89</v>
      </c>
      <c r="AR374" t="s">
        <v>96</v>
      </c>
      <c r="AS374" t="s"/>
      <c r="AT374" t="s">
        <v>91</v>
      </c>
      <c r="AU374" t="s"/>
      <c r="AV374" t="s"/>
      <c r="AW374" t="s"/>
      <c r="AX374" t="s"/>
      <c r="AY374" t="n">
        <v>2443290</v>
      </c>
      <c r="AZ374" t="s">
        <v>563</v>
      </c>
      <c r="BA374" t="s"/>
      <c r="BB374" t="n">
        <v>72955</v>
      </c>
      <c r="BC374" t="n">
        <v>12.577004</v>
      </c>
      <c r="BD374" t="n">
        <v>44.067648</v>
      </c>
      <c r="BE374" t="s"/>
      <c r="BF374" t="s"/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93</v>
      </c>
    </row>
    <row r="375" spans="1:70">
      <c r="A375" t="s">
        <v>70</v>
      </c>
      <c r="B375" t="s">
        <v>71</v>
      </c>
      <c r="C375" t="s">
        <v>72</v>
      </c>
      <c r="D375" t="n">
        <v>2</v>
      </c>
      <c r="E375" t="s">
        <v>561</v>
      </c>
      <c r="F375" t="n">
        <v>2035356</v>
      </c>
      <c r="G375" t="s">
        <v>74</v>
      </c>
      <c r="H375" t="s">
        <v>75</v>
      </c>
      <c r="I375" t="s"/>
      <c r="J375" t="s">
        <v>76</v>
      </c>
      <c r="K375" t="n">
        <v>216</v>
      </c>
      <c r="L375" t="s">
        <v>77</v>
      </c>
      <c r="M375" t="s"/>
      <c r="N375" t="s">
        <v>138</v>
      </c>
      <c r="O375" t="s">
        <v>79</v>
      </c>
      <c r="P375" t="s">
        <v>561</v>
      </c>
      <c r="Q375" t="s"/>
      <c r="R375" t="s">
        <v>80</v>
      </c>
      <c r="S375" t="s">
        <v>565</v>
      </c>
      <c r="T375" t="s">
        <v>82</v>
      </c>
      <c r="U375" t="s"/>
      <c r="V375" t="s">
        <v>83</v>
      </c>
      <c r="W375" t="s">
        <v>108</v>
      </c>
      <c r="X375" t="s"/>
      <c r="Y375" t="s">
        <v>85</v>
      </c>
      <c r="Z375">
        <f>HYPERLINK("https://hotelmonitor-cachepage.eclerx.com/savepage/tk_15427244406778386_sr_2029.html","info")</f>
        <v/>
      </c>
      <c r="AA375" t="n">
        <v>111180</v>
      </c>
      <c r="AB375" t="s"/>
      <c r="AC375" t="s"/>
      <c r="AD375" t="s">
        <v>86</v>
      </c>
      <c r="AE375" t="s"/>
      <c r="AF375" t="s"/>
      <c r="AG375" t="s"/>
      <c r="AH375" t="s"/>
      <c r="AI375" t="s"/>
      <c r="AJ375" t="s"/>
      <c r="AK375" t="s">
        <v>87</v>
      </c>
      <c r="AL375" t="s">
        <v>88</v>
      </c>
      <c r="AM375" t="s"/>
      <c r="AN375" t="s">
        <v>87</v>
      </c>
      <c r="AO375" t="s"/>
      <c r="AP375" t="n">
        <v>54</v>
      </c>
      <c r="AQ375" t="s">
        <v>89</v>
      </c>
      <c r="AR375" t="s">
        <v>96</v>
      </c>
      <c r="AS375" t="s"/>
      <c r="AT375" t="s">
        <v>91</v>
      </c>
      <c r="AU375" t="s"/>
      <c r="AV375" t="s"/>
      <c r="AW375" t="s"/>
      <c r="AX375" t="s"/>
      <c r="AY375" t="n">
        <v>2443290</v>
      </c>
      <c r="AZ375" t="s">
        <v>563</v>
      </c>
      <c r="BA375" t="s"/>
      <c r="BB375" t="n">
        <v>72955</v>
      </c>
      <c r="BC375" t="n">
        <v>12.577004</v>
      </c>
      <c r="BD375" t="n">
        <v>44.067648</v>
      </c>
      <c r="BE375" t="s"/>
      <c r="BF375" t="s"/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93</v>
      </c>
    </row>
    <row r="376" spans="1:70">
      <c r="A376" t="s">
        <v>70</v>
      </c>
      <c r="B376" t="s">
        <v>71</v>
      </c>
      <c r="C376" t="s">
        <v>72</v>
      </c>
      <c r="D376" t="n">
        <v>2</v>
      </c>
      <c r="E376" t="s">
        <v>566</v>
      </c>
      <c r="F376" t="n">
        <v>-1</v>
      </c>
      <c r="G376" t="s">
        <v>74</v>
      </c>
      <c r="H376" t="s">
        <v>75</v>
      </c>
      <c r="I376" t="s"/>
      <c r="J376" t="s">
        <v>76</v>
      </c>
      <c r="K376" t="n">
        <v>209</v>
      </c>
      <c r="L376" t="s">
        <v>77</v>
      </c>
      <c r="M376" t="s"/>
      <c r="N376" t="s">
        <v>184</v>
      </c>
      <c r="O376" t="s">
        <v>79</v>
      </c>
      <c r="P376" t="s">
        <v>566</v>
      </c>
      <c r="Q376" t="s"/>
      <c r="R376" t="s">
        <v>80</v>
      </c>
      <c r="S376" t="s">
        <v>567</v>
      </c>
      <c r="T376" t="s">
        <v>82</v>
      </c>
      <c r="U376" t="s"/>
      <c r="V376" t="s">
        <v>83</v>
      </c>
      <c r="W376" t="s">
        <v>84</v>
      </c>
      <c r="X376" t="s"/>
      <c r="Y376" t="s">
        <v>85</v>
      </c>
      <c r="Z376">
        <f>HYPERLINK("https://hotelmonitor-cachepage.eclerx.com/savepage/tk_15427245632425601_sr_2029.html","info")</f>
        <v/>
      </c>
      <c r="AA376" t="n">
        <v>-3758073</v>
      </c>
      <c r="AB376" t="s"/>
      <c r="AC376" t="s"/>
      <c r="AD376" t="s">
        <v>86</v>
      </c>
      <c r="AE376" t="s"/>
      <c r="AF376" t="s"/>
      <c r="AG376" t="s"/>
      <c r="AH376" t="s"/>
      <c r="AI376" t="s"/>
      <c r="AJ376" t="s"/>
      <c r="AK376" t="s">
        <v>87</v>
      </c>
      <c r="AL376" t="s">
        <v>88</v>
      </c>
      <c r="AM376" t="s"/>
      <c r="AN376" t="s">
        <v>87</v>
      </c>
      <c r="AO376" t="s"/>
      <c r="AP376" t="n">
        <v>103</v>
      </c>
      <c r="AQ376" t="s">
        <v>89</v>
      </c>
      <c r="AR376" t="s">
        <v>96</v>
      </c>
      <c r="AS376" t="s"/>
      <c r="AT376" t="s">
        <v>91</v>
      </c>
      <c r="AU376" t="s"/>
      <c r="AV376" t="s"/>
      <c r="AW376" t="s"/>
      <c r="AX376" t="s"/>
      <c r="AY376" t="n">
        <v>3758073</v>
      </c>
      <c r="AZ376" t="s">
        <v>568</v>
      </c>
      <c r="BA376" t="s"/>
      <c r="BB376" t="n">
        <v>184931</v>
      </c>
      <c r="BC376" t="n">
        <v>10.976119</v>
      </c>
      <c r="BD376" t="n">
        <v>44.155701</v>
      </c>
      <c r="BE376" t="s"/>
      <c r="BF376" t="s"/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93</v>
      </c>
    </row>
    <row r="377" spans="1:70">
      <c r="A377" t="s">
        <v>70</v>
      </c>
      <c r="B377" t="s">
        <v>71</v>
      </c>
      <c r="C377" t="s">
        <v>72</v>
      </c>
      <c r="D377" t="n">
        <v>2</v>
      </c>
      <c r="E377" t="s">
        <v>566</v>
      </c>
      <c r="F377" t="n">
        <v>-1</v>
      </c>
      <c r="G377" t="s">
        <v>74</v>
      </c>
      <c r="H377" t="s">
        <v>75</v>
      </c>
      <c r="I377" t="s"/>
      <c r="J377" t="s">
        <v>76</v>
      </c>
      <c r="K377" t="n">
        <v>276</v>
      </c>
      <c r="L377" t="s">
        <v>77</v>
      </c>
      <c r="M377" t="s"/>
      <c r="N377" t="s">
        <v>184</v>
      </c>
      <c r="O377" t="s">
        <v>79</v>
      </c>
      <c r="P377" t="s">
        <v>566</v>
      </c>
      <c r="Q377" t="s"/>
      <c r="R377" t="s">
        <v>80</v>
      </c>
      <c r="S377" t="s">
        <v>569</v>
      </c>
      <c r="T377" t="s">
        <v>82</v>
      </c>
      <c r="U377" t="s"/>
      <c r="V377" t="s">
        <v>83</v>
      </c>
      <c r="W377" t="s">
        <v>108</v>
      </c>
      <c r="X377" t="s"/>
      <c r="Y377" t="s">
        <v>85</v>
      </c>
      <c r="Z377">
        <f>HYPERLINK("https://hotelmonitor-cachepage.eclerx.com/savepage/tk_15427245632425601_sr_2029.html","info")</f>
        <v/>
      </c>
      <c r="AA377" t="n">
        <v>-3758073</v>
      </c>
      <c r="AB377" t="s"/>
      <c r="AC377" t="s"/>
      <c r="AD377" t="s">
        <v>86</v>
      </c>
      <c r="AE377" t="s"/>
      <c r="AF377" t="s"/>
      <c r="AG377" t="s"/>
      <c r="AH377" t="s"/>
      <c r="AI377" t="s"/>
      <c r="AJ377" t="s"/>
      <c r="AK377" t="s">
        <v>87</v>
      </c>
      <c r="AL377" t="s">
        <v>88</v>
      </c>
      <c r="AM377" t="s"/>
      <c r="AN377" t="s">
        <v>87</v>
      </c>
      <c r="AO377" t="s"/>
      <c r="AP377" t="n">
        <v>103</v>
      </c>
      <c r="AQ377" t="s">
        <v>89</v>
      </c>
      <c r="AR377" t="s">
        <v>96</v>
      </c>
      <c r="AS377" t="s"/>
      <c r="AT377" t="s">
        <v>91</v>
      </c>
      <c r="AU377" t="s"/>
      <c r="AV377" t="s"/>
      <c r="AW377" t="s"/>
      <c r="AX377" t="s"/>
      <c r="AY377" t="n">
        <v>3758073</v>
      </c>
      <c r="AZ377" t="s">
        <v>568</v>
      </c>
      <c r="BA377" t="s"/>
      <c r="BB377" t="n">
        <v>184931</v>
      </c>
      <c r="BC377" t="n">
        <v>10.976119</v>
      </c>
      <c r="BD377" t="n">
        <v>44.155701</v>
      </c>
      <c r="BE377" t="s"/>
      <c r="BF377" t="s"/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93</v>
      </c>
    </row>
    <row r="378" spans="1:70">
      <c r="A378" t="s">
        <v>70</v>
      </c>
      <c r="B378" t="s">
        <v>71</v>
      </c>
      <c r="C378" t="s">
        <v>72</v>
      </c>
      <c r="D378" t="n">
        <v>2</v>
      </c>
      <c r="E378" t="s">
        <v>566</v>
      </c>
      <c r="F378" t="n">
        <v>-1</v>
      </c>
      <c r="G378" t="s">
        <v>74</v>
      </c>
      <c r="H378" t="s">
        <v>75</v>
      </c>
      <c r="I378" t="s"/>
      <c r="J378" t="s">
        <v>76</v>
      </c>
      <c r="K378" t="n">
        <v>289</v>
      </c>
      <c r="L378" t="s">
        <v>77</v>
      </c>
      <c r="M378" t="s"/>
      <c r="N378" t="s">
        <v>184</v>
      </c>
      <c r="O378" t="s">
        <v>79</v>
      </c>
      <c r="P378" t="s">
        <v>566</v>
      </c>
      <c r="Q378" t="s"/>
      <c r="R378" t="s">
        <v>80</v>
      </c>
      <c r="S378" t="s">
        <v>570</v>
      </c>
      <c r="T378" t="s">
        <v>82</v>
      </c>
      <c r="U378" t="s"/>
      <c r="V378" t="s">
        <v>83</v>
      </c>
      <c r="W378" t="s">
        <v>84</v>
      </c>
      <c r="X378" t="s"/>
      <c r="Y378" t="s">
        <v>85</v>
      </c>
      <c r="Z378">
        <f>HYPERLINK("https://hotelmonitor-cachepage.eclerx.com/savepage/tk_15427245632425601_sr_2029.html","info")</f>
        <v/>
      </c>
      <c r="AA378" t="n">
        <v>-3758073</v>
      </c>
      <c r="AB378" t="s"/>
      <c r="AC378" t="s"/>
      <c r="AD378" t="s">
        <v>86</v>
      </c>
      <c r="AE378" t="s"/>
      <c r="AF378" t="s"/>
      <c r="AG378" t="s"/>
      <c r="AH378" t="s"/>
      <c r="AI378" t="s"/>
      <c r="AJ378" t="s"/>
      <c r="AK378" t="s">
        <v>87</v>
      </c>
      <c r="AL378" t="s">
        <v>88</v>
      </c>
      <c r="AM378" t="s"/>
      <c r="AN378" t="s">
        <v>87</v>
      </c>
      <c r="AO378" t="s"/>
      <c r="AP378" t="n">
        <v>103</v>
      </c>
      <c r="AQ378" t="s">
        <v>89</v>
      </c>
      <c r="AR378" t="s">
        <v>96</v>
      </c>
      <c r="AS378" t="s"/>
      <c r="AT378" t="s">
        <v>91</v>
      </c>
      <c r="AU378" t="s"/>
      <c r="AV378" t="s"/>
      <c r="AW378" t="s"/>
      <c r="AX378" t="s"/>
      <c r="AY378" t="n">
        <v>3758073</v>
      </c>
      <c r="AZ378" t="s">
        <v>568</v>
      </c>
      <c r="BA378" t="s"/>
      <c r="BB378" t="n">
        <v>184931</v>
      </c>
      <c r="BC378" t="n">
        <v>10.976119</v>
      </c>
      <c r="BD378" t="n">
        <v>44.155701</v>
      </c>
      <c r="BE378" t="s"/>
      <c r="BF378" t="s"/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93</v>
      </c>
    </row>
    <row r="379" spans="1:70">
      <c r="A379" t="s">
        <v>70</v>
      </c>
      <c r="B379" t="s">
        <v>71</v>
      </c>
      <c r="C379" t="s">
        <v>72</v>
      </c>
      <c r="D379" t="n">
        <v>2</v>
      </c>
      <c r="E379" t="s">
        <v>566</v>
      </c>
      <c r="F379" t="n">
        <v>-1</v>
      </c>
      <c r="G379" t="s">
        <v>74</v>
      </c>
      <c r="H379" t="s">
        <v>75</v>
      </c>
      <c r="I379" t="s"/>
      <c r="J379" t="s">
        <v>76</v>
      </c>
      <c r="K379" t="n">
        <v>342</v>
      </c>
      <c r="L379" t="s">
        <v>77</v>
      </c>
      <c r="M379" t="s"/>
      <c r="N379" t="s">
        <v>184</v>
      </c>
      <c r="O379" t="s">
        <v>79</v>
      </c>
      <c r="P379" t="s">
        <v>566</v>
      </c>
      <c r="Q379" t="s"/>
      <c r="R379" t="s">
        <v>80</v>
      </c>
      <c r="S379" t="s">
        <v>415</v>
      </c>
      <c r="T379" t="s">
        <v>82</v>
      </c>
      <c r="U379" t="s"/>
      <c r="V379" t="s">
        <v>83</v>
      </c>
      <c r="W379" t="s">
        <v>161</v>
      </c>
      <c r="X379" t="s"/>
      <c r="Y379" t="s">
        <v>85</v>
      </c>
      <c r="Z379">
        <f>HYPERLINK("https://hotelmonitor-cachepage.eclerx.com/savepage/tk_15427245632425601_sr_2029.html","info")</f>
        <v/>
      </c>
      <c r="AA379" t="n">
        <v>-3758073</v>
      </c>
      <c r="AB379" t="s"/>
      <c r="AC379" t="s"/>
      <c r="AD379" t="s">
        <v>86</v>
      </c>
      <c r="AE379" t="s"/>
      <c r="AF379" t="s"/>
      <c r="AG379" t="s"/>
      <c r="AH379" t="s"/>
      <c r="AI379" t="s"/>
      <c r="AJ379" t="s"/>
      <c r="AK379" t="s">
        <v>87</v>
      </c>
      <c r="AL379" t="s">
        <v>88</v>
      </c>
      <c r="AM379" t="s"/>
      <c r="AN379" t="s">
        <v>87</v>
      </c>
      <c r="AO379" t="s"/>
      <c r="AP379" t="n">
        <v>103</v>
      </c>
      <c r="AQ379" t="s">
        <v>89</v>
      </c>
      <c r="AR379" t="s">
        <v>96</v>
      </c>
      <c r="AS379" t="s"/>
      <c r="AT379" t="s">
        <v>91</v>
      </c>
      <c r="AU379" t="s"/>
      <c r="AV379" t="s"/>
      <c r="AW379" t="s"/>
      <c r="AX379" t="s"/>
      <c r="AY379" t="n">
        <v>3758073</v>
      </c>
      <c r="AZ379" t="s">
        <v>568</v>
      </c>
      <c r="BA379" t="s"/>
      <c r="BB379" t="n">
        <v>184931</v>
      </c>
      <c r="BC379" t="n">
        <v>10.976119</v>
      </c>
      <c r="BD379" t="n">
        <v>44.155701</v>
      </c>
      <c r="BE379" t="s"/>
      <c r="BF379" t="s"/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93</v>
      </c>
    </row>
    <row r="380" spans="1:70">
      <c r="A380" t="s">
        <v>70</v>
      </c>
      <c r="B380" t="s">
        <v>71</v>
      </c>
      <c r="C380" t="s">
        <v>72</v>
      </c>
      <c r="D380" t="n">
        <v>2</v>
      </c>
      <c r="E380" t="s">
        <v>566</v>
      </c>
      <c r="F380" t="n">
        <v>-1</v>
      </c>
      <c r="G380" t="s">
        <v>74</v>
      </c>
      <c r="H380" t="s">
        <v>75</v>
      </c>
      <c r="I380" t="s"/>
      <c r="J380" t="s">
        <v>76</v>
      </c>
      <c r="K380" t="n">
        <v>355</v>
      </c>
      <c r="L380" t="s">
        <v>77</v>
      </c>
      <c r="M380" t="s"/>
      <c r="N380" t="s">
        <v>184</v>
      </c>
      <c r="O380" t="s">
        <v>79</v>
      </c>
      <c r="P380" t="s">
        <v>566</v>
      </c>
      <c r="Q380" t="s"/>
      <c r="R380" t="s">
        <v>80</v>
      </c>
      <c r="S380" t="s">
        <v>571</v>
      </c>
      <c r="T380" t="s">
        <v>82</v>
      </c>
      <c r="U380" t="s"/>
      <c r="V380" t="s">
        <v>83</v>
      </c>
      <c r="W380" t="s">
        <v>108</v>
      </c>
      <c r="X380" t="s"/>
      <c r="Y380" t="s">
        <v>85</v>
      </c>
      <c r="Z380">
        <f>HYPERLINK("https://hotelmonitor-cachepage.eclerx.com/savepage/tk_15427245632425601_sr_2029.html","info")</f>
        <v/>
      </c>
      <c r="AA380" t="n">
        <v>-3758073</v>
      </c>
      <c r="AB380" t="s"/>
      <c r="AC380" t="s"/>
      <c r="AD380" t="s">
        <v>86</v>
      </c>
      <c r="AE380" t="s"/>
      <c r="AF380" t="s"/>
      <c r="AG380" t="s"/>
      <c r="AH380" t="s"/>
      <c r="AI380" t="s"/>
      <c r="AJ380" t="s"/>
      <c r="AK380" t="s">
        <v>87</v>
      </c>
      <c r="AL380" t="s">
        <v>88</v>
      </c>
      <c r="AM380" t="s"/>
      <c r="AN380" t="s">
        <v>87</v>
      </c>
      <c r="AO380" t="s"/>
      <c r="AP380" t="n">
        <v>103</v>
      </c>
      <c r="AQ380" t="s">
        <v>89</v>
      </c>
      <c r="AR380" t="s">
        <v>96</v>
      </c>
      <c r="AS380" t="s"/>
      <c r="AT380" t="s">
        <v>91</v>
      </c>
      <c r="AU380" t="s"/>
      <c r="AV380" t="s"/>
      <c r="AW380" t="s"/>
      <c r="AX380" t="s"/>
      <c r="AY380" t="n">
        <v>3758073</v>
      </c>
      <c r="AZ380" t="s">
        <v>568</v>
      </c>
      <c r="BA380" t="s"/>
      <c r="BB380" t="n">
        <v>184931</v>
      </c>
      <c r="BC380" t="n">
        <v>10.976119</v>
      </c>
      <c r="BD380" t="n">
        <v>44.155701</v>
      </c>
      <c r="BE380" t="s"/>
      <c r="BF380" t="s"/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93</v>
      </c>
    </row>
    <row r="381" spans="1:70">
      <c r="A381" t="s">
        <v>70</v>
      </c>
      <c r="B381" t="s">
        <v>71</v>
      </c>
      <c r="C381" t="s">
        <v>72</v>
      </c>
      <c r="D381" t="n">
        <v>2</v>
      </c>
      <c r="E381" t="s">
        <v>566</v>
      </c>
      <c r="F381" t="n">
        <v>-1</v>
      </c>
      <c r="G381" t="s">
        <v>74</v>
      </c>
      <c r="H381" t="s">
        <v>75</v>
      </c>
      <c r="I381" t="s"/>
      <c r="J381" t="s">
        <v>76</v>
      </c>
      <c r="K381" t="n">
        <v>421</v>
      </c>
      <c r="L381" t="s">
        <v>77</v>
      </c>
      <c r="M381" t="s"/>
      <c r="N381" t="s">
        <v>184</v>
      </c>
      <c r="O381" t="s">
        <v>79</v>
      </c>
      <c r="P381" t="s">
        <v>566</v>
      </c>
      <c r="Q381" t="s"/>
      <c r="R381" t="s">
        <v>80</v>
      </c>
      <c r="S381" t="s">
        <v>572</v>
      </c>
      <c r="T381" t="s">
        <v>82</v>
      </c>
      <c r="U381" t="s"/>
      <c r="V381" t="s">
        <v>83</v>
      </c>
      <c r="W381" t="s">
        <v>161</v>
      </c>
      <c r="X381" t="s"/>
      <c r="Y381" t="s">
        <v>85</v>
      </c>
      <c r="Z381">
        <f>HYPERLINK("https://hotelmonitor-cachepage.eclerx.com/savepage/tk_15427245632425601_sr_2029.html","info")</f>
        <v/>
      </c>
      <c r="AA381" t="n">
        <v>-3758073</v>
      </c>
      <c r="AB381" t="s"/>
      <c r="AC381" t="s"/>
      <c r="AD381" t="s">
        <v>86</v>
      </c>
      <c r="AE381" t="s"/>
      <c r="AF381" t="s"/>
      <c r="AG381" t="s"/>
      <c r="AH381" t="s"/>
      <c r="AI381" t="s"/>
      <c r="AJ381" t="s"/>
      <c r="AK381" t="s">
        <v>87</v>
      </c>
      <c r="AL381" t="s">
        <v>88</v>
      </c>
      <c r="AM381" t="s"/>
      <c r="AN381" t="s">
        <v>87</v>
      </c>
      <c r="AO381" t="s"/>
      <c r="AP381" t="n">
        <v>103</v>
      </c>
      <c r="AQ381" t="s">
        <v>89</v>
      </c>
      <c r="AR381" t="s">
        <v>96</v>
      </c>
      <c r="AS381" t="s"/>
      <c r="AT381" t="s">
        <v>91</v>
      </c>
      <c r="AU381" t="s"/>
      <c r="AV381" t="s"/>
      <c r="AW381" t="s"/>
      <c r="AX381" t="s"/>
      <c r="AY381" t="n">
        <v>3758073</v>
      </c>
      <c r="AZ381" t="s">
        <v>568</v>
      </c>
      <c r="BA381" t="s"/>
      <c r="BB381" t="n">
        <v>184931</v>
      </c>
      <c r="BC381" t="n">
        <v>10.976119</v>
      </c>
      <c r="BD381" t="n">
        <v>44.155701</v>
      </c>
      <c r="BE381" t="s"/>
      <c r="BF381" t="s"/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93</v>
      </c>
    </row>
    <row r="382" spans="1:70">
      <c r="A382" t="s">
        <v>70</v>
      </c>
      <c r="B382" t="s">
        <v>71</v>
      </c>
      <c r="C382" t="s">
        <v>72</v>
      </c>
      <c r="D382" t="n">
        <v>2</v>
      </c>
      <c r="E382" t="s">
        <v>573</v>
      </c>
      <c r="F382" t="n">
        <v>-1</v>
      </c>
      <c r="G382" t="s">
        <v>74</v>
      </c>
      <c r="H382" t="s">
        <v>75</v>
      </c>
      <c r="I382" t="s"/>
      <c r="J382" t="s">
        <v>76</v>
      </c>
      <c r="K382" t="n">
        <v>128</v>
      </c>
      <c r="L382" t="s">
        <v>77</v>
      </c>
      <c r="M382" t="s"/>
      <c r="N382" t="s">
        <v>131</v>
      </c>
      <c r="O382" t="s">
        <v>79</v>
      </c>
      <c r="P382" t="s">
        <v>573</v>
      </c>
      <c r="Q382" t="s"/>
      <c r="R382" t="s">
        <v>80</v>
      </c>
      <c r="S382" t="s">
        <v>107</v>
      </c>
      <c r="T382" t="s">
        <v>82</v>
      </c>
      <c r="U382" t="s"/>
      <c r="V382" t="s">
        <v>83</v>
      </c>
      <c r="W382" t="s">
        <v>84</v>
      </c>
      <c r="X382" t="s"/>
      <c r="Y382" t="s">
        <v>85</v>
      </c>
      <c r="Z382">
        <f>HYPERLINK("https://hotelmonitor-cachepage.eclerx.com/savepage/tk_15427243612665927_sr_2029.html","info")</f>
        <v/>
      </c>
      <c r="AA382" t="n">
        <v>-2318631</v>
      </c>
      <c r="AB382" t="s"/>
      <c r="AC382" t="s"/>
      <c r="AD382" t="s">
        <v>86</v>
      </c>
      <c r="AE382" t="s"/>
      <c r="AF382" t="s"/>
      <c r="AG382" t="s"/>
      <c r="AH382" t="s"/>
      <c r="AI382" t="s"/>
      <c r="AJ382" t="s"/>
      <c r="AK382" t="s">
        <v>87</v>
      </c>
      <c r="AL382" t="s">
        <v>88</v>
      </c>
      <c r="AM382" t="s"/>
      <c r="AN382" t="s">
        <v>87</v>
      </c>
      <c r="AO382" t="s"/>
      <c r="AP382" t="n">
        <v>22</v>
      </c>
      <c r="AQ382" t="s">
        <v>89</v>
      </c>
      <c r="AR382" t="s">
        <v>99</v>
      </c>
      <c r="AS382" t="s"/>
      <c r="AT382" t="s">
        <v>91</v>
      </c>
      <c r="AU382" t="s"/>
      <c r="AV382" t="s"/>
      <c r="AW382" t="s"/>
      <c r="AX382" t="s"/>
      <c r="AY382" t="n">
        <v>2318631</v>
      </c>
      <c r="AZ382" t="s">
        <v>574</v>
      </c>
      <c r="BA382" t="s"/>
      <c r="BB382" t="n">
        <v>34226</v>
      </c>
      <c r="BC382" t="n">
        <v>11.344228684902</v>
      </c>
      <c r="BD382" t="n">
        <v>44.501089181581</v>
      </c>
      <c r="BE382" t="s"/>
      <c r="BF382" t="s"/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93</v>
      </c>
    </row>
    <row r="383" spans="1:70">
      <c r="A383" t="s">
        <v>70</v>
      </c>
      <c r="B383" t="s">
        <v>71</v>
      </c>
      <c r="C383" t="s">
        <v>72</v>
      </c>
      <c r="D383" t="n">
        <v>2</v>
      </c>
      <c r="E383" t="s">
        <v>573</v>
      </c>
      <c r="F383" t="n">
        <v>-1</v>
      </c>
      <c r="G383" t="s">
        <v>74</v>
      </c>
      <c r="H383" t="s">
        <v>75</v>
      </c>
      <c r="I383" t="s"/>
      <c r="J383" t="s">
        <v>76</v>
      </c>
      <c r="K383" t="n">
        <v>128</v>
      </c>
      <c r="L383" t="s">
        <v>77</v>
      </c>
      <c r="M383" t="s"/>
      <c r="N383" t="s">
        <v>189</v>
      </c>
      <c r="O383" t="s">
        <v>79</v>
      </c>
      <c r="P383" t="s">
        <v>573</v>
      </c>
      <c r="Q383" t="s"/>
      <c r="R383" t="s">
        <v>80</v>
      </c>
      <c r="S383" t="s">
        <v>107</v>
      </c>
      <c r="T383" t="s">
        <v>82</v>
      </c>
      <c r="U383" t="s"/>
      <c r="V383" t="s">
        <v>83</v>
      </c>
      <c r="W383" t="s">
        <v>84</v>
      </c>
      <c r="X383" t="s"/>
      <c r="Y383" t="s">
        <v>85</v>
      </c>
      <c r="Z383">
        <f>HYPERLINK("https://hotelmonitor-cachepage.eclerx.com/savepage/tk_15427243612665927_sr_2029.html","info")</f>
        <v/>
      </c>
      <c r="AA383" t="n">
        <v>-2318631</v>
      </c>
      <c r="AB383" t="s"/>
      <c r="AC383" t="s"/>
      <c r="AD383" t="s">
        <v>86</v>
      </c>
      <c r="AE383" t="s"/>
      <c r="AF383" t="s"/>
      <c r="AG383" t="s"/>
      <c r="AH383" t="s"/>
      <c r="AI383" t="s"/>
      <c r="AJ383" t="s"/>
      <c r="AK383" t="s">
        <v>87</v>
      </c>
      <c r="AL383" t="s">
        <v>88</v>
      </c>
      <c r="AM383" t="s"/>
      <c r="AN383" t="s">
        <v>87</v>
      </c>
      <c r="AO383" t="s"/>
      <c r="AP383" t="n">
        <v>22</v>
      </c>
      <c r="AQ383" t="s">
        <v>89</v>
      </c>
      <c r="AR383" t="s">
        <v>96</v>
      </c>
      <c r="AS383" t="s"/>
      <c r="AT383" t="s">
        <v>91</v>
      </c>
      <c r="AU383" t="s"/>
      <c r="AV383" t="s"/>
      <c r="AW383" t="s"/>
      <c r="AX383" t="s"/>
      <c r="AY383" t="n">
        <v>2318631</v>
      </c>
      <c r="AZ383" t="s">
        <v>574</v>
      </c>
      <c r="BA383" t="s"/>
      <c r="BB383" t="n">
        <v>34226</v>
      </c>
      <c r="BC383" t="n">
        <v>11.344228684902</v>
      </c>
      <c r="BD383" t="n">
        <v>44.501089181581</v>
      </c>
      <c r="BE383" t="s"/>
      <c r="BF383" t="s"/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93</v>
      </c>
    </row>
    <row r="384" spans="1:70">
      <c r="A384" t="s">
        <v>70</v>
      </c>
      <c r="B384" t="s">
        <v>71</v>
      </c>
      <c r="C384" t="s">
        <v>72</v>
      </c>
      <c r="D384" t="n">
        <v>2</v>
      </c>
      <c r="E384" t="s">
        <v>573</v>
      </c>
      <c r="F384" t="n">
        <v>-1</v>
      </c>
      <c r="G384" t="s">
        <v>74</v>
      </c>
      <c r="H384" t="s">
        <v>75</v>
      </c>
      <c r="I384" t="s"/>
      <c r="J384" t="s">
        <v>76</v>
      </c>
      <c r="K384" t="n">
        <v>139</v>
      </c>
      <c r="L384" t="s">
        <v>77</v>
      </c>
      <c r="M384" t="s"/>
      <c r="N384" t="s">
        <v>310</v>
      </c>
      <c r="O384" t="s">
        <v>79</v>
      </c>
      <c r="P384" t="s">
        <v>573</v>
      </c>
      <c r="Q384" t="s"/>
      <c r="R384" t="s">
        <v>80</v>
      </c>
      <c r="S384" t="s">
        <v>575</v>
      </c>
      <c r="T384" t="s">
        <v>82</v>
      </c>
      <c r="U384" t="s"/>
      <c r="V384" t="s">
        <v>83</v>
      </c>
      <c r="W384" t="s">
        <v>84</v>
      </c>
      <c r="X384" t="s"/>
      <c r="Y384" t="s">
        <v>85</v>
      </c>
      <c r="Z384">
        <f>HYPERLINK("https://hotelmonitor-cachepage.eclerx.com/savepage/tk_15427243612665927_sr_2029.html","info")</f>
        <v/>
      </c>
      <c r="AA384" t="n">
        <v>-2318631</v>
      </c>
      <c r="AB384" t="s"/>
      <c r="AC384" t="s"/>
      <c r="AD384" t="s">
        <v>86</v>
      </c>
      <c r="AE384" t="s"/>
      <c r="AF384" t="s"/>
      <c r="AG384" t="s"/>
      <c r="AH384" t="s"/>
      <c r="AI384" t="s"/>
      <c r="AJ384" t="s"/>
      <c r="AK384" t="s">
        <v>87</v>
      </c>
      <c r="AL384" t="s">
        <v>88</v>
      </c>
      <c r="AM384" t="s"/>
      <c r="AN384" t="s">
        <v>87</v>
      </c>
      <c r="AO384" t="s"/>
      <c r="AP384" t="n">
        <v>22</v>
      </c>
      <c r="AQ384" t="s">
        <v>89</v>
      </c>
      <c r="AR384" t="s">
        <v>90</v>
      </c>
      <c r="AS384" t="s"/>
      <c r="AT384" t="s">
        <v>91</v>
      </c>
      <c r="AU384" t="s"/>
      <c r="AV384" t="s"/>
      <c r="AW384" t="s"/>
      <c r="AX384" t="s"/>
      <c r="AY384" t="n">
        <v>2318631</v>
      </c>
      <c r="AZ384" t="s">
        <v>574</v>
      </c>
      <c r="BA384" t="s"/>
      <c r="BB384" t="n">
        <v>34226</v>
      </c>
      <c r="BC384" t="n">
        <v>11.344228684902</v>
      </c>
      <c r="BD384" t="n">
        <v>44.501089181581</v>
      </c>
      <c r="BE384" t="s"/>
      <c r="BF384" t="s"/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93</v>
      </c>
    </row>
    <row r="385" spans="1:70">
      <c r="A385" t="s">
        <v>70</v>
      </c>
      <c r="B385" t="s">
        <v>71</v>
      </c>
      <c r="C385" t="s">
        <v>72</v>
      </c>
      <c r="D385" t="n">
        <v>2</v>
      </c>
      <c r="E385" t="s">
        <v>573</v>
      </c>
      <c r="F385" t="n">
        <v>-1</v>
      </c>
      <c r="G385" t="s">
        <v>74</v>
      </c>
      <c r="H385" t="s">
        <v>75</v>
      </c>
      <c r="I385" t="s"/>
      <c r="J385" t="s">
        <v>76</v>
      </c>
      <c r="K385" t="n">
        <v>142</v>
      </c>
      <c r="L385" t="s">
        <v>77</v>
      </c>
      <c r="M385" t="s"/>
      <c r="N385" t="s">
        <v>576</v>
      </c>
      <c r="O385" t="s">
        <v>79</v>
      </c>
      <c r="P385" t="s">
        <v>573</v>
      </c>
      <c r="Q385" t="s"/>
      <c r="R385" t="s">
        <v>80</v>
      </c>
      <c r="S385" t="s">
        <v>154</v>
      </c>
      <c r="T385" t="s">
        <v>82</v>
      </c>
      <c r="U385" t="s"/>
      <c r="V385" t="s">
        <v>83</v>
      </c>
      <c r="W385" t="s">
        <v>84</v>
      </c>
      <c r="X385" t="s"/>
      <c r="Y385" t="s">
        <v>85</v>
      </c>
      <c r="Z385">
        <f>HYPERLINK("https://hotelmonitor-cachepage.eclerx.com/savepage/tk_15427243612665927_sr_2029.html","info")</f>
        <v/>
      </c>
      <c r="AA385" t="n">
        <v>-2318631</v>
      </c>
      <c r="AB385" t="s"/>
      <c r="AC385" t="s"/>
      <c r="AD385" t="s">
        <v>86</v>
      </c>
      <c r="AE385" t="s"/>
      <c r="AF385" t="s"/>
      <c r="AG385" t="s"/>
      <c r="AH385" t="s"/>
      <c r="AI385" t="s"/>
      <c r="AJ385" t="s"/>
      <c r="AK385" t="s">
        <v>87</v>
      </c>
      <c r="AL385" t="s">
        <v>88</v>
      </c>
      <c r="AM385" t="s"/>
      <c r="AN385" t="s">
        <v>87</v>
      </c>
      <c r="AO385" t="s"/>
      <c r="AP385" t="n">
        <v>22</v>
      </c>
      <c r="AQ385" t="s">
        <v>89</v>
      </c>
      <c r="AR385" t="s">
        <v>96</v>
      </c>
      <c r="AS385" t="s"/>
      <c r="AT385" t="s">
        <v>91</v>
      </c>
      <c r="AU385" t="s"/>
      <c r="AV385" t="s"/>
      <c r="AW385" t="s"/>
      <c r="AX385" t="s"/>
      <c r="AY385" t="n">
        <v>2318631</v>
      </c>
      <c r="AZ385" t="s">
        <v>574</v>
      </c>
      <c r="BA385" t="s"/>
      <c r="BB385" t="n">
        <v>34226</v>
      </c>
      <c r="BC385" t="n">
        <v>11.344228684902</v>
      </c>
      <c r="BD385" t="n">
        <v>44.501089181581</v>
      </c>
      <c r="BE385" t="s"/>
      <c r="BF385" t="s"/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93</v>
      </c>
    </row>
    <row r="386" spans="1:70">
      <c r="A386" t="s">
        <v>70</v>
      </c>
      <c r="B386" t="s">
        <v>71</v>
      </c>
      <c r="C386" t="s">
        <v>72</v>
      </c>
      <c r="D386" t="n">
        <v>2</v>
      </c>
      <c r="E386" t="s">
        <v>573</v>
      </c>
      <c r="F386" t="n">
        <v>-1</v>
      </c>
      <c r="G386" t="s">
        <v>74</v>
      </c>
      <c r="H386" t="s">
        <v>75</v>
      </c>
      <c r="I386" t="s"/>
      <c r="J386" t="s">
        <v>76</v>
      </c>
      <c r="K386" t="n">
        <v>142</v>
      </c>
      <c r="L386" t="s">
        <v>77</v>
      </c>
      <c r="M386" t="s"/>
      <c r="N386" t="s">
        <v>576</v>
      </c>
      <c r="O386" t="s">
        <v>79</v>
      </c>
      <c r="P386" t="s">
        <v>573</v>
      </c>
      <c r="Q386" t="s"/>
      <c r="R386" t="s">
        <v>80</v>
      </c>
      <c r="S386" t="s">
        <v>154</v>
      </c>
      <c r="T386" t="s">
        <v>82</v>
      </c>
      <c r="U386" t="s"/>
      <c r="V386" t="s">
        <v>83</v>
      </c>
      <c r="W386" t="s">
        <v>140</v>
      </c>
      <c r="X386" t="s"/>
      <c r="Y386" t="s">
        <v>85</v>
      </c>
      <c r="Z386">
        <f>HYPERLINK("https://hotelmonitor-cachepage.eclerx.com/savepage/tk_15427243612665927_sr_2029.html","info")</f>
        <v/>
      </c>
      <c r="AA386" t="n">
        <v>-2318631</v>
      </c>
      <c r="AB386" t="s"/>
      <c r="AC386" t="s"/>
      <c r="AD386" t="s">
        <v>86</v>
      </c>
      <c r="AE386" t="s"/>
      <c r="AF386" t="s"/>
      <c r="AG386" t="s"/>
      <c r="AH386" t="s"/>
      <c r="AI386" t="s"/>
      <c r="AJ386" t="s"/>
      <c r="AK386" t="s">
        <v>87</v>
      </c>
      <c r="AL386" t="s">
        <v>88</v>
      </c>
      <c r="AM386" t="s"/>
      <c r="AN386" t="s">
        <v>87</v>
      </c>
      <c r="AO386" t="s"/>
      <c r="AP386" t="n">
        <v>22</v>
      </c>
      <c r="AQ386" t="s">
        <v>89</v>
      </c>
      <c r="AR386" t="s">
        <v>96</v>
      </c>
      <c r="AS386" t="s"/>
      <c r="AT386" t="s">
        <v>91</v>
      </c>
      <c r="AU386" t="s"/>
      <c r="AV386" t="s"/>
      <c r="AW386" t="s"/>
      <c r="AX386" t="s"/>
      <c r="AY386" t="n">
        <v>2318631</v>
      </c>
      <c r="AZ386" t="s">
        <v>574</v>
      </c>
      <c r="BA386" t="s"/>
      <c r="BB386" t="n">
        <v>34226</v>
      </c>
      <c r="BC386" t="n">
        <v>11.344228684902</v>
      </c>
      <c r="BD386" t="n">
        <v>44.501089181581</v>
      </c>
      <c r="BE386" t="s"/>
      <c r="BF386" t="s"/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93</v>
      </c>
    </row>
    <row r="387" spans="1:70">
      <c r="A387" t="s">
        <v>70</v>
      </c>
      <c r="B387" t="s">
        <v>71</v>
      </c>
      <c r="C387" t="s">
        <v>72</v>
      </c>
      <c r="D387" t="n">
        <v>2</v>
      </c>
      <c r="E387" t="s">
        <v>573</v>
      </c>
      <c r="F387" t="n">
        <v>-1</v>
      </c>
      <c r="G387" t="s">
        <v>74</v>
      </c>
      <c r="H387" t="s">
        <v>75</v>
      </c>
      <c r="I387" t="s"/>
      <c r="J387" t="s">
        <v>76</v>
      </c>
      <c r="K387" t="n">
        <v>177</v>
      </c>
      <c r="L387" t="s">
        <v>77</v>
      </c>
      <c r="M387" t="s"/>
      <c r="N387" t="s">
        <v>394</v>
      </c>
      <c r="O387" t="s">
        <v>79</v>
      </c>
      <c r="P387" t="s">
        <v>573</v>
      </c>
      <c r="Q387" t="s"/>
      <c r="R387" t="s">
        <v>80</v>
      </c>
      <c r="S387" t="s">
        <v>577</v>
      </c>
      <c r="T387" t="s">
        <v>82</v>
      </c>
      <c r="U387" t="s"/>
      <c r="V387" t="s">
        <v>83</v>
      </c>
      <c r="W387" t="s">
        <v>84</v>
      </c>
      <c r="X387" t="s"/>
      <c r="Y387" t="s">
        <v>85</v>
      </c>
      <c r="Z387">
        <f>HYPERLINK("https://hotelmonitor-cachepage.eclerx.com/savepage/tk_15427243612665927_sr_2029.html","info")</f>
        <v/>
      </c>
      <c r="AA387" t="n">
        <v>-2318631</v>
      </c>
      <c r="AB387" t="s"/>
      <c r="AC387" t="s"/>
      <c r="AD387" t="s">
        <v>86</v>
      </c>
      <c r="AE387" t="s"/>
      <c r="AF387" t="s"/>
      <c r="AG387" t="s"/>
      <c r="AH387" t="s"/>
      <c r="AI387" t="s"/>
      <c r="AJ387" t="s"/>
      <c r="AK387" t="s">
        <v>87</v>
      </c>
      <c r="AL387" t="s">
        <v>88</v>
      </c>
      <c r="AM387" t="s"/>
      <c r="AN387" t="s">
        <v>87</v>
      </c>
      <c r="AO387" t="s"/>
      <c r="AP387" t="n">
        <v>22</v>
      </c>
      <c r="AQ387" t="s">
        <v>89</v>
      </c>
      <c r="AR387" t="s">
        <v>90</v>
      </c>
      <c r="AS387" t="s"/>
      <c r="AT387" t="s">
        <v>91</v>
      </c>
      <c r="AU387" t="s"/>
      <c r="AV387" t="s"/>
      <c r="AW387" t="s"/>
      <c r="AX387" t="s"/>
      <c r="AY387" t="n">
        <v>2318631</v>
      </c>
      <c r="AZ387" t="s">
        <v>574</v>
      </c>
      <c r="BA387" t="s"/>
      <c r="BB387" t="n">
        <v>34226</v>
      </c>
      <c r="BC387" t="n">
        <v>11.344228684902</v>
      </c>
      <c r="BD387" t="n">
        <v>44.501089181581</v>
      </c>
      <c r="BE387" t="s"/>
      <c r="BF387" t="s"/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93</v>
      </c>
    </row>
    <row r="388" spans="1:70">
      <c r="A388" t="s">
        <v>70</v>
      </c>
      <c r="B388" t="s">
        <v>71</v>
      </c>
      <c r="C388" t="s">
        <v>72</v>
      </c>
      <c r="D388" t="n">
        <v>2</v>
      </c>
      <c r="E388" t="s">
        <v>578</v>
      </c>
      <c r="F388" t="n">
        <v>-1</v>
      </c>
      <c r="G388" t="s">
        <v>74</v>
      </c>
      <c r="H388" t="s">
        <v>75</v>
      </c>
      <c r="I388" t="s"/>
      <c r="J388" t="s">
        <v>76</v>
      </c>
      <c r="K388" t="n">
        <v>85</v>
      </c>
      <c r="L388" t="s">
        <v>77</v>
      </c>
      <c r="M388" t="s"/>
      <c r="N388" t="s">
        <v>184</v>
      </c>
      <c r="O388" t="s">
        <v>79</v>
      </c>
      <c r="P388" t="s">
        <v>578</v>
      </c>
      <c r="Q388" t="s"/>
      <c r="R388" t="s">
        <v>80</v>
      </c>
      <c r="S388" t="s">
        <v>387</v>
      </c>
      <c r="T388" t="s">
        <v>82</v>
      </c>
      <c r="U388" t="s"/>
      <c r="V388" t="s">
        <v>83</v>
      </c>
      <c r="W388" t="s">
        <v>84</v>
      </c>
      <c r="X388" t="s"/>
      <c r="Y388" t="s">
        <v>85</v>
      </c>
      <c r="Z388">
        <f>HYPERLINK("https://hotelmonitor-cachepage.eclerx.com/savepage/tk_1542724530584324_sr_2029.html","info")</f>
        <v/>
      </c>
      <c r="AA388" t="n">
        <v>-3758123</v>
      </c>
      <c r="AB388" t="s"/>
      <c r="AC388" t="s"/>
      <c r="AD388" t="s">
        <v>86</v>
      </c>
      <c r="AE388" t="s"/>
      <c r="AF388" t="s"/>
      <c r="AG388" t="s"/>
      <c r="AH388" t="s"/>
      <c r="AI388" t="s"/>
      <c r="AJ388" t="s"/>
      <c r="AK388" t="s">
        <v>87</v>
      </c>
      <c r="AL388" t="s">
        <v>88</v>
      </c>
      <c r="AM388" t="s"/>
      <c r="AN388" t="s">
        <v>87</v>
      </c>
      <c r="AO388" t="s"/>
      <c r="AP388" t="n">
        <v>90</v>
      </c>
      <c r="AQ388" t="s">
        <v>89</v>
      </c>
      <c r="AR388" t="s">
        <v>96</v>
      </c>
      <c r="AS388" t="s"/>
      <c r="AT388" t="s">
        <v>91</v>
      </c>
      <c r="AU388" t="s"/>
      <c r="AV388" t="s"/>
      <c r="AW388" t="s"/>
      <c r="AX388" t="s"/>
      <c r="AY388" t="n">
        <v>3758123</v>
      </c>
      <c r="AZ388" t="s">
        <v>579</v>
      </c>
      <c r="BA388" t="s"/>
      <c r="BB388" t="n">
        <v>131349</v>
      </c>
      <c r="BC388" t="n">
        <v>12.038674</v>
      </c>
      <c r="BD388" t="n">
        <v>44.222678</v>
      </c>
      <c r="BE388" t="s"/>
      <c r="BF388" t="s"/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93</v>
      </c>
    </row>
    <row r="389" spans="1:70">
      <c r="A389" t="s">
        <v>70</v>
      </c>
      <c r="B389" t="s">
        <v>71</v>
      </c>
      <c r="C389" t="s">
        <v>72</v>
      </c>
      <c r="D389" t="n">
        <v>2</v>
      </c>
      <c r="E389" t="s">
        <v>580</v>
      </c>
      <c r="F389" t="n">
        <v>-1</v>
      </c>
      <c r="G389" t="s">
        <v>74</v>
      </c>
      <c r="H389" t="s">
        <v>75</v>
      </c>
      <c r="I389" t="s"/>
      <c r="J389" t="s">
        <v>76</v>
      </c>
      <c r="K389" t="n">
        <v>116</v>
      </c>
      <c r="L389" t="s">
        <v>77</v>
      </c>
      <c r="M389" t="s"/>
      <c r="N389" t="s">
        <v>581</v>
      </c>
      <c r="O389" t="s">
        <v>79</v>
      </c>
      <c r="P389" t="s">
        <v>580</v>
      </c>
      <c r="Q389" t="s"/>
      <c r="R389" t="s">
        <v>80</v>
      </c>
      <c r="S389" t="s">
        <v>353</v>
      </c>
      <c r="T389" t="s">
        <v>82</v>
      </c>
      <c r="U389" t="s"/>
      <c r="V389" t="s">
        <v>83</v>
      </c>
      <c r="W389" t="s">
        <v>161</v>
      </c>
      <c r="X389" t="s"/>
      <c r="Y389" t="s">
        <v>85</v>
      </c>
      <c r="Z389">
        <f>HYPERLINK("https://hotelmonitor-cachepage.eclerx.com/savepage/tk_15427246124762225_sr_2029.html","info")</f>
        <v/>
      </c>
      <c r="AA389" t="n">
        <v>-6019999</v>
      </c>
      <c r="AB389" t="s"/>
      <c r="AC389" t="s"/>
      <c r="AD389" t="s">
        <v>86</v>
      </c>
      <c r="AE389" t="s"/>
      <c r="AF389" t="s"/>
      <c r="AG389" t="s"/>
      <c r="AH389" t="s"/>
      <c r="AI389" t="s"/>
      <c r="AJ389" t="s"/>
      <c r="AK389" t="s">
        <v>87</v>
      </c>
      <c r="AL389" t="s">
        <v>88</v>
      </c>
      <c r="AM389" t="s"/>
      <c r="AN389" t="s">
        <v>87</v>
      </c>
      <c r="AO389" t="s"/>
      <c r="AP389" t="n">
        <v>123</v>
      </c>
      <c r="AQ389" t="s">
        <v>89</v>
      </c>
      <c r="AR389" t="s">
        <v>90</v>
      </c>
      <c r="AS389" t="s"/>
      <c r="AT389" t="s">
        <v>91</v>
      </c>
      <c r="AU389" t="s"/>
      <c r="AV389" t="s"/>
      <c r="AW389" t="s"/>
      <c r="AX389" t="s"/>
      <c r="AY389" t="n">
        <v>6019999</v>
      </c>
      <c r="AZ389" t="s">
        <v>582</v>
      </c>
      <c r="BA389" t="s"/>
      <c r="BB389" t="n">
        <v>73399</v>
      </c>
      <c r="BC389" t="n">
        <v>13.807282</v>
      </c>
      <c r="BD389" t="n">
        <v>43.164665</v>
      </c>
      <c r="BE389" t="s"/>
      <c r="BF389" t="s"/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104</v>
      </c>
    </row>
    <row r="390" spans="1:70">
      <c r="A390" t="s">
        <v>70</v>
      </c>
      <c r="B390" t="s">
        <v>71</v>
      </c>
      <c r="C390" t="s">
        <v>72</v>
      </c>
      <c r="D390" t="n">
        <v>2</v>
      </c>
      <c r="E390" t="s">
        <v>583</v>
      </c>
      <c r="F390" t="n">
        <v>-1</v>
      </c>
      <c r="G390" t="s">
        <v>74</v>
      </c>
      <c r="H390" t="s">
        <v>75</v>
      </c>
      <c r="I390" t="s"/>
      <c r="J390" t="s">
        <v>76</v>
      </c>
      <c r="K390" t="n">
        <v>112</v>
      </c>
      <c r="L390" t="s">
        <v>77</v>
      </c>
      <c r="M390" t="s"/>
      <c r="N390" t="s">
        <v>153</v>
      </c>
      <c r="O390" t="s">
        <v>79</v>
      </c>
      <c r="P390" t="s">
        <v>583</v>
      </c>
      <c r="Q390" t="s"/>
      <c r="R390" t="s">
        <v>80</v>
      </c>
      <c r="S390" t="s">
        <v>178</v>
      </c>
      <c r="T390" t="s">
        <v>82</v>
      </c>
      <c r="U390" t="s"/>
      <c r="V390" t="s">
        <v>83</v>
      </c>
      <c r="W390" t="s">
        <v>84</v>
      </c>
      <c r="X390" t="s"/>
      <c r="Y390" t="s">
        <v>85</v>
      </c>
      <c r="Z390">
        <f>HYPERLINK("https://hotelmonitor-cachepage.eclerx.com/savepage/tk_15427245578086789_sr_2029.html","info")</f>
        <v/>
      </c>
      <c r="AA390" t="n">
        <v>-3516391</v>
      </c>
      <c r="AB390" t="s"/>
      <c r="AC390" t="s"/>
      <c r="AD390" t="s">
        <v>86</v>
      </c>
      <c r="AE390" t="s"/>
      <c r="AF390" t="s"/>
      <c r="AG390" t="s"/>
      <c r="AH390" t="s"/>
      <c r="AI390" t="s"/>
      <c r="AJ390" t="s"/>
      <c r="AK390" t="s">
        <v>87</v>
      </c>
      <c r="AL390" t="s">
        <v>88</v>
      </c>
      <c r="AM390" t="s"/>
      <c r="AN390" t="s">
        <v>87</v>
      </c>
      <c r="AO390" t="s"/>
      <c r="AP390" t="n">
        <v>101</v>
      </c>
      <c r="AQ390" t="s">
        <v>89</v>
      </c>
      <c r="AR390" t="s">
        <v>96</v>
      </c>
      <c r="AS390" t="s"/>
      <c r="AT390" t="s">
        <v>91</v>
      </c>
      <c r="AU390" t="s"/>
      <c r="AV390" t="s"/>
      <c r="AW390" t="s"/>
      <c r="AX390" t="s"/>
      <c r="AY390" t="n">
        <v>3516391</v>
      </c>
      <c r="AZ390" t="s">
        <v>584</v>
      </c>
      <c r="BA390" t="s"/>
      <c r="BB390" t="n">
        <v>161314</v>
      </c>
      <c r="BC390" t="n">
        <v>11.273508321145</v>
      </c>
      <c r="BD390" t="n">
        <v>44.473658044179</v>
      </c>
      <c r="BE390" t="s"/>
      <c r="BF390" t="s"/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93</v>
      </c>
    </row>
    <row r="391" spans="1:70">
      <c r="A391" t="s">
        <v>70</v>
      </c>
      <c r="B391" t="s">
        <v>71</v>
      </c>
      <c r="C391" t="s">
        <v>72</v>
      </c>
      <c r="D391" t="n">
        <v>2</v>
      </c>
      <c r="E391" t="s">
        <v>583</v>
      </c>
      <c r="F391" t="n">
        <v>-1</v>
      </c>
      <c r="G391" t="s">
        <v>74</v>
      </c>
      <c r="H391" t="s">
        <v>75</v>
      </c>
      <c r="I391" t="s"/>
      <c r="J391" t="s">
        <v>76</v>
      </c>
      <c r="K391" t="n">
        <v>255</v>
      </c>
      <c r="L391" t="s">
        <v>77</v>
      </c>
      <c r="M391" t="s"/>
      <c r="N391" t="s">
        <v>585</v>
      </c>
      <c r="O391" t="s">
        <v>79</v>
      </c>
      <c r="P391" t="s">
        <v>583</v>
      </c>
      <c r="Q391" t="s"/>
      <c r="R391" t="s">
        <v>80</v>
      </c>
      <c r="S391" t="s">
        <v>586</v>
      </c>
      <c r="T391" t="s">
        <v>82</v>
      </c>
      <c r="U391" t="s"/>
      <c r="V391" t="s">
        <v>83</v>
      </c>
      <c r="W391" t="s">
        <v>84</v>
      </c>
      <c r="X391" t="s"/>
      <c r="Y391" t="s">
        <v>85</v>
      </c>
      <c r="Z391">
        <f>HYPERLINK("https://hotelmonitor-cachepage.eclerx.com/savepage/tk_15427245578086789_sr_2029.html","info")</f>
        <v/>
      </c>
      <c r="AA391" t="n">
        <v>-3516391</v>
      </c>
      <c r="AB391" t="s"/>
      <c r="AC391" t="s"/>
      <c r="AD391" t="s">
        <v>86</v>
      </c>
      <c r="AE391" t="s"/>
      <c r="AF391" t="s"/>
      <c r="AG391" t="s"/>
      <c r="AH391" t="s"/>
      <c r="AI391" t="s"/>
      <c r="AJ391" t="s"/>
      <c r="AK391" t="s">
        <v>87</v>
      </c>
      <c r="AL391" t="s">
        <v>88</v>
      </c>
      <c r="AM391" t="s"/>
      <c r="AN391" t="s">
        <v>87</v>
      </c>
      <c r="AO391" t="s"/>
      <c r="AP391" t="n">
        <v>101</v>
      </c>
      <c r="AQ391" t="s">
        <v>89</v>
      </c>
      <c r="AR391" t="s">
        <v>96</v>
      </c>
      <c r="AS391" t="s"/>
      <c r="AT391" t="s">
        <v>91</v>
      </c>
      <c r="AU391" t="s"/>
      <c r="AV391" t="s"/>
      <c r="AW391" t="s"/>
      <c r="AX391" t="s"/>
      <c r="AY391" t="n">
        <v>3516391</v>
      </c>
      <c r="AZ391" t="s">
        <v>584</v>
      </c>
      <c r="BA391" t="s"/>
      <c r="BB391" t="n">
        <v>161314</v>
      </c>
      <c r="BC391" t="n">
        <v>11.273508321145</v>
      </c>
      <c r="BD391" t="n">
        <v>44.473658044179</v>
      </c>
      <c r="BE391" t="s"/>
      <c r="BF391" t="s"/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93</v>
      </c>
    </row>
    <row r="392" spans="1:70">
      <c r="A392" t="s">
        <v>70</v>
      </c>
      <c r="B392" t="s">
        <v>71</v>
      </c>
      <c r="C392" t="s">
        <v>72</v>
      </c>
      <c r="D392" t="n">
        <v>2</v>
      </c>
      <c r="E392" t="s">
        <v>587</v>
      </c>
      <c r="F392" t="n">
        <v>-1</v>
      </c>
      <c r="G392" t="s">
        <v>74</v>
      </c>
      <c r="H392" t="s">
        <v>75</v>
      </c>
      <c r="I392" t="s"/>
      <c r="J392" t="s">
        <v>76</v>
      </c>
      <c r="K392" t="n">
        <v>208</v>
      </c>
      <c r="L392" t="s">
        <v>77</v>
      </c>
      <c r="M392" t="s"/>
      <c r="N392" t="s">
        <v>588</v>
      </c>
      <c r="O392" t="s">
        <v>79</v>
      </c>
      <c r="P392" t="s">
        <v>587</v>
      </c>
      <c r="Q392" t="s"/>
      <c r="R392" t="s">
        <v>80</v>
      </c>
      <c r="S392" t="s">
        <v>589</v>
      </c>
      <c r="T392" t="s">
        <v>82</v>
      </c>
      <c r="U392" t="s"/>
      <c r="V392" t="s">
        <v>83</v>
      </c>
      <c r="W392" t="s">
        <v>84</v>
      </c>
      <c r="X392" t="s"/>
      <c r="Y392" t="s">
        <v>85</v>
      </c>
      <c r="Z392">
        <f>HYPERLINK("https://hotelmonitor-cachepage.eclerx.com/savepage/tk_1542724374027776_sr_2029.html","info")</f>
        <v/>
      </c>
      <c r="AA392" t="n">
        <v>-6796337</v>
      </c>
      <c r="AB392" t="s"/>
      <c r="AC392" t="s"/>
      <c r="AD392" t="s">
        <v>86</v>
      </c>
      <c r="AE392" t="s"/>
      <c r="AF392" t="s"/>
      <c r="AG392" t="s"/>
      <c r="AH392" t="s"/>
      <c r="AI392" t="s"/>
      <c r="AJ392" t="s"/>
      <c r="AK392" t="s">
        <v>87</v>
      </c>
      <c r="AL392" t="s">
        <v>88</v>
      </c>
      <c r="AM392" t="s"/>
      <c r="AN392" t="s">
        <v>87</v>
      </c>
      <c r="AO392" t="s"/>
      <c r="AP392" t="n">
        <v>27</v>
      </c>
      <c r="AQ392" t="s">
        <v>89</v>
      </c>
      <c r="AR392" t="s">
        <v>542</v>
      </c>
      <c r="AS392" t="s"/>
      <c r="AT392" t="s">
        <v>91</v>
      </c>
      <c r="AU392" t="s"/>
      <c r="AV392" t="s"/>
      <c r="AW392" t="s"/>
      <c r="AX392" t="s"/>
      <c r="AY392" t="n">
        <v>6796337</v>
      </c>
      <c r="AZ392" t="s">
        <v>560</v>
      </c>
      <c r="BA392" t="s"/>
      <c r="BB392" t="n">
        <v>181316</v>
      </c>
      <c r="BC392" t="s"/>
      <c r="BD392" t="s"/>
      <c r="BE392" t="s"/>
      <c r="BF392" t="s"/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93</v>
      </c>
    </row>
    <row r="393" spans="1:70">
      <c r="A393" t="s">
        <v>70</v>
      </c>
      <c r="B393" t="s">
        <v>71</v>
      </c>
      <c r="C393" t="s">
        <v>72</v>
      </c>
      <c r="D393" t="n">
        <v>2</v>
      </c>
      <c r="E393" t="s">
        <v>590</v>
      </c>
      <c r="F393" t="n">
        <v>-1</v>
      </c>
      <c r="G393" t="s">
        <v>74</v>
      </c>
      <c r="H393" t="s">
        <v>75</v>
      </c>
      <c r="I393" t="s"/>
      <c r="J393" t="s">
        <v>76</v>
      </c>
      <c r="K393" t="n">
        <v>172</v>
      </c>
      <c r="L393" t="s">
        <v>77</v>
      </c>
      <c r="M393" t="s"/>
      <c r="N393" t="s">
        <v>591</v>
      </c>
      <c r="O393" t="s">
        <v>79</v>
      </c>
      <c r="P393" t="s">
        <v>590</v>
      </c>
      <c r="Q393" t="s"/>
      <c r="R393" t="s">
        <v>80</v>
      </c>
      <c r="S393" t="s">
        <v>119</v>
      </c>
      <c r="T393" t="s">
        <v>82</v>
      </c>
      <c r="U393" t="s"/>
      <c r="V393" t="s">
        <v>83</v>
      </c>
      <c r="W393" t="s">
        <v>84</v>
      </c>
      <c r="X393" t="s"/>
      <c r="Y393" t="s">
        <v>85</v>
      </c>
      <c r="Z393">
        <f>HYPERLINK("https://hotelmonitor-cachepage.eclerx.com/savepage/tk_15427243102028036_sr_2029.html","info")</f>
        <v/>
      </c>
      <c r="AA393" t="n">
        <v>-2311889</v>
      </c>
      <c r="AB393" t="s"/>
      <c r="AC393" t="s"/>
      <c r="AD393" t="s">
        <v>86</v>
      </c>
      <c r="AE393" t="s"/>
      <c r="AF393" t="s"/>
      <c r="AG393" t="s"/>
      <c r="AH393" t="s"/>
      <c r="AI393" t="s"/>
      <c r="AJ393" t="s"/>
      <c r="AK393" t="s">
        <v>87</v>
      </c>
      <c r="AL393" t="s">
        <v>88</v>
      </c>
      <c r="AM393" t="s"/>
      <c r="AN393" t="s">
        <v>87</v>
      </c>
      <c r="AO393" t="s"/>
      <c r="AP393" t="n">
        <v>2</v>
      </c>
      <c r="AQ393" t="s">
        <v>89</v>
      </c>
      <c r="AR393" t="s">
        <v>117</v>
      </c>
      <c r="AS393" t="s"/>
      <c r="AT393" t="s">
        <v>91</v>
      </c>
      <c r="AU393" t="s"/>
      <c r="AV393" t="s"/>
      <c r="AW393" t="s"/>
      <c r="AX393" t="s"/>
      <c r="AY393" t="n">
        <v>2311889</v>
      </c>
      <c r="AZ393" t="s">
        <v>592</v>
      </c>
      <c r="BA393" t="s"/>
      <c r="BB393" t="n">
        <v>139549</v>
      </c>
      <c r="BC393" t="n">
        <v>12.401954425306</v>
      </c>
      <c r="BD393" t="n">
        <v>44.205008590854</v>
      </c>
      <c r="BE393" t="s"/>
      <c r="BF393" t="s"/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93</v>
      </c>
    </row>
    <row r="394" spans="1:70">
      <c r="A394" t="s">
        <v>70</v>
      </c>
      <c r="B394" t="s">
        <v>71</v>
      </c>
      <c r="C394" t="s">
        <v>72</v>
      </c>
      <c r="D394" t="n">
        <v>2</v>
      </c>
      <c r="E394" t="s">
        <v>590</v>
      </c>
      <c r="F394" t="n">
        <v>-1</v>
      </c>
      <c r="G394" t="s">
        <v>74</v>
      </c>
      <c r="H394" t="s">
        <v>75</v>
      </c>
      <c r="I394" t="s"/>
      <c r="J394" t="s">
        <v>76</v>
      </c>
      <c r="K394" t="n">
        <v>209</v>
      </c>
      <c r="L394" t="s">
        <v>77</v>
      </c>
      <c r="M394" t="s"/>
      <c r="N394" t="s">
        <v>593</v>
      </c>
      <c r="O394" t="s">
        <v>79</v>
      </c>
      <c r="P394" t="s">
        <v>590</v>
      </c>
      <c r="Q394" t="s"/>
      <c r="R394" t="s">
        <v>80</v>
      </c>
      <c r="S394" t="s">
        <v>567</v>
      </c>
      <c r="T394" t="s">
        <v>82</v>
      </c>
      <c r="U394" t="s"/>
      <c r="V394" t="s">
        <v>83</v>
      </c>
      <c r="W394" t="s">
        <v>84</v>
      </c>
      <c r="X394" t="s"/>
      <c r="Y394" t="s">
        <v>85</v>
      </c>
      <c r="Z394">
        <f>HYPERLINK("https://hotelmonitor-cachepage.eclerx.com/savepage/tk_15427243102028036_sr_2029.html","info")</f>
        <v/>
      </c>
      <c r="AA394" t="n">
        <v>-2311889</v>
      </c>
      <c r="AB394" t="s"/>
      <c r="AC394" t="s"/>
      <c r="AD394" t="s">
        <v>86</v>
      </c>
      <c r="AE394" t="s"/>
      <c r="AF394" t="s"/>
      <c r="AG394" t="s"/>
      <c r="AH394" t="s"/>
      <c r="AI394" t="s"/>
      <c r="AJ394" t="s"/>
      <c r="AK394" t="s">
        <v>87</v>
      </c>
      <c r="AL394" t="s">
        <v>88</v>
      </c>
      <c r="AM394" t="s"/>
      <c r="AN394" t="s">
        <v>87</v>
      </c>
      <c r="AO394" t="s"/>
      <c r="AP394" t="n">
        <v>2</v>
      </c>
      <c r="AQ394" t="s">
        <v>89</v>
      </c>
      <c r="AR394" t="s">
        <v>117</v>
      </c>
      <c r="AS394" t="s"/>
      <c r="AT394" t="s">
        <v>91</v>
      </c>
      <c r="AU394" t="s"/>
      <c r="AV394" t="s"/>
      <c r="AW394" t="s"/>
      <c r="AX394" t="s"/>
      <c r="AY394" t="n">
        <v>2311889</v>
      </c>
      <c r="AZ394" t="s">
        <v>592</v>
      </c>
      <c r="BA394" t="s"/>
      <c r="BB394" t="n">
        <v>139549</v>
      </c>
      <c r="BC394" t="n">
        <v>12.401954425306</v>
      </c>
      <c r="BD394" t="n">
        <v>44.205008590854</v>
      </c>
      <c r="BE394" t="s"/>
      <c r="BF394" t="s"/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93</v>
      </c>
    </row>
    <row r="395" spans="1:70">
      <c r="A395" t="s">
        <v>70</v>
      </c>
      <c r="B395" t="s">
        <v>71</v>
      </c>
      <c r="C395" t="s">
        <v>72</v>
      </c>
      <c r="D395" t="n">
        <v>2</v>
      </c>
      <c r="E395" t="s">
        <v>590</v>
      </c>
      <c r="F395" t="n">
        <v>-1</v>
      </c>
      <c r="G395" t="s">
        <v>74</v>
      </c>
      <c r="H395" t="s">
        <v>75</v>
      </c>
      <c r="I395" t="s"/>
      <c r="J395" t="s">
        <v>76</v>
      </c>
      <c r="K395" t="n">
        <v>245</v>
      </c>
      <c r="L395" t="s">
        <v>77</v>
      </c>
      <c r="M395" t="s"/>
      <c r="N395" t="s">
        <v>594</v>
      </c>
      <c r="O395" t="s">
        <v>79</v>
      </c>
      <c r="P395" t="s">
        <v>590</v>
      </c>
      <c r="Q395" t="s"/>
      <c r="R395" t="s">
        <v>80</v>
      </c>
      <c r="S395" t="s">
        <v>595</v>
      </c>
      <c r="T395" t="s">
        <v>82</v>
      </c>
      <c r="U395" t="s"/>
      <c r="V395" t="s">
        <v>83</v>
      </c>
      <c r="W395" t="s">
        <v>84</v>
      </c>
      <c r="X395" t="s"/>
      <c r="Y395" t="s">
        <v>85</v>
      </c>
      <c r="Z395">
        <f>HYPERLINK("https://hotelmonitor-cachepage.eclerx.com/savepage/tk_15427243102028036_sr_2029.html","info")</f>
        <v/>
      </c>
      <c r="AA395" t="n">
        <v>-2311889</v>
      </c>
      <c r="AB395" t="s"/>
      <c r="AC395" t="s"/>
      <c r="AD395" t="s">
        <v>86</v>
      </c>
      <c r="AE395" t="s"/>
      <c r="AF395" t="s"/>
      <c r="AG395" t="s"/>
      <c r="AH395" t="s"/>
      <c r="AI395" t="s"/>
      <c r="AJ395" t="s"/>
      <c r="AK395" t="s">
        <v>87</v>
      </c>
      <c r="AL395" t="s">
        <v>88</v>
      </c>
      <c r="AM395" t="s"/>
      <c r="AN395" t="s">
        <v>87</v>
      </c>
      <c r="AO395" t="s"/>
      <c r="AP395" t="n">
        <v>2</v>
      </c>
      <c r="AQ395" t="s">
        <v>89</v>
      </c>
      <c r="AR395" t="s">
        <v>117</v>
      </c>
      <c r="AS395" t="s"/>
      <c r="AT395" t="s">
        <v>91</v>
      </c>
      <c r="AU395" t="s"/>
      <c r="AV395" t="s"/>
      <c r="AW395" t="s"/>
      <c r="AX395" t="s"/>
      <c r="AY395" t="n">
        <v>2311889</v>
      </c>
      <c r="AZ395" t="s">
        <v>592</v>
      </c>
      <c r="BA395" t="s"/>
      <c r="BB395" t="n">
        <v>139549</v>
      </c>
      <c r="BC395" t="n">
        <v>12.401954425306</v>
      </c>
      <c r="BD395" t="n">
        <v>44.205008590854</v>
      </c>
      <c r="BE395" t="s"/>
      <c r="BF395" t="s"/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93</v>
      </c>
    </row>
    <row r="396" spans="1:70">
      <c r="A396" t="s">
        <v>70</v>
      </c>
      <c r="B396" t="s">
        <v>71</v>
      </c>
      <c r="C396" t="s">
        <v>72</v>
      </c>
      <c r="D396" t="n">
        <v>2</v>
      </c>
      <c r="E396" t="s">
        <v>590</v>
      </c>
      <c r="F396" t="n">
        <v>-1</v>
      </c>
      <c r="G396" t="s">
        <v>74</v>
      </c>
      <c r="H396" t="s">
        <v>75</v>
      </c>
      <c r="I396" t="s"/>
      <c r="J396" t="s">
        <v>76</v>
      </c>
      <c r="K396" t="n">
        <v>248</v>
      </c>
      <c r="L396" t="s">
        <v>77</v>
      </c>
      <c r="M396" t="s"/>
      <c r="N396" t="s">
        <v>591</v>
      </c>
      <c r="O396" t="s">
        <v>79</v>
      </c>
      <c r="P396" t="s">
        <v>590</v>
      </c>
      <c r="Q396" t="s"/>
      <c r="R396" t="s">
        <v>80</v>
      </c>
      <c r="S396" t="s">
        <v>596</v>
      </c>
      <c r="T396" t="s">
        <v>82</v>
      </c>
      <c r="U396" t="s"/>
      <c r="V396" t="s">
        <v>83</v>
      </c>
      <c r="W396" t="s">
        <v>108</v>
      </c>
      <c r="X396" t="s"/>
      <c r="Y396" t="s">
        <v>85</v>
      </c>
      <c r="Z396">
        <f>HYPERLINK("https://hotelmonitor-cachepage.eclerx.com/savepage/tk_15427243102028036_sr_2029.html","info")</f>
        <v/>
      </c>
      <c r="AA396" t="n">
        <v>-2311889</v>
      </c>
      <c r="AB396" t="s"/>
      <c r="AC396" t="s"/>
      <c r="AD396" t="s">
        <v>86</v>
      </c>
      <c r="AE396" t="s"/>
      <c r="AF396" t="s"/>
      <c r="AG396" t="s"/>
      <c r="AH396" t="s"/>
      <c r="AI396" t="s"/>
      <c r="AJ396" t="s"/>
      <c r="AK396" t="s">
        <v>87</v>
      </c>
      <c r="AL396" t="s">
        <v>88</v>
      </c>
      <c r="AM396" t="s"/>
      <c r="AN396" t="s">
        <v>87</v>
      </c>
      <c r="AO396" t="s"/>
      <c r="AP396" t="n">
        <v>2</v>
      </c>
      <c r="AQ396" t="s">
        <v>89</v>
      </c>
      <c r="AR396" t="s">
        <v>117</v>
      </c>
      <c r="AS396" t="s"/>
      <c r="AT396" t="s">
        <v>91</v>
      </c>
      <c r="AU396" t="s"/>
      <c r="AV396" t="s"/>
      <c r="AW396" t="s"/>
      <c r="AX396" t="s"/>
      <c r="AY396" t="n">
        <v>2311889</v>
      </c>
      <c r="AZ396" t="s">
        <v>592</v>
      </c>
      <c r="BA396" t="s"/>
      <c r="BB396" t="n">
        <v>139549</v>
      </c>
      <c r="BC396" t="n">
        <v>12.401954425306</v>
      </c>
      <c r="BD396" t="n">
        <v>44.205008590854</v>
      </c>
      <c r="BE396" t="s"/>
      <c r="BF396" t="s"/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93</v>
      </c>
    </row>
    <row r="397" spans="1:70">
      <c r="A397" t="s">
        <v>70</v>
      </c>
      <c r="B397" t="s">
        <v>71</v>
      </c>
      <c r="C397" t="s">
        <v>72</v>
      </c>
      <c r="D397" t="n">
        <v>2</v>
      </c>
      <c r="E397" t="s">
        <v>590</v>
      </c>
      <c r="F397" t="n">
        <v>-1</v>
      </c>
      <c r="G397" t="s">
        <v>74</v>
      </c>
      <c r="H397" t="s">
        <v>75</v>
      </c>
      <c r="I397" t="s"/>
      <c r="J397" t="s">
        <v>76</v>
      </c>
      <c r="K397" t="n">
        <v>285</v>
      </c>
      <c r="L397" t="s">
        <v>77</v>
      </c>
      <c r="M397" t="s"/>
      <c r="N397" t="s">
        <v>593</v>
      </c>
      <c r="O397" t="s">
        <v>79</v>
      </c>
      <c r="P397" t="s">
        <v>590</v>
      </c>
      <c r="Q397" t="s"/>
      <c r="R397" t="s">
        <v>80</v>
      </c>
      <c r="S397" t="s">
        <v>597</v>
      </c>
      <c r="T397" t="s">
        <v>82</v>
      </c>
      <c r="U397" t="s"/>
      <c r="V397" t="s">
        <v>83</v>
      </c>
      <c r="W397" t="s">
        <v>108</v>
      </c>
      <c r="X397" t="s"/>
      <c r="Y397" t="s">
        <v>85</v>
      </c>
      <c r="Z397">
        <f>HYPERLINK("https://hotelmonitor-cachepage.eclerx.com/savepage/tk_15427243102028036_sr_2029.html","info")</f>
        <v/>
      </c>
      <c r="AA397" t="n">
        <v>-2311889</v>
      </c>
      <c r="AB397" t="s"/>
      <c r="AC397" t="s"/>
      <c r="AD397" t="s">
        <v>86</v>
      </c>
      <c r="AE397" t="s"/>
      <c r="AF397" t="s"/>
      <c r="AG397" t="s"/>
      <c r="AH397" t="s"/>
      <c r="AI397" t="s"/>
      <c r="AJ397" t="s"/>
      <c r="AK397" t="s">
        <v>87</v>
      </c>
      <c r="AL397" t="s">
        <v>88</v>
      </c>
      <c r="AM397" t="s"/>
      <c r="AN397" t="s">
        <v>87</v>
      </c>
      <c r="AO397" t="s"/>
      <c r="AP397" t="n">
        <v>2</v>
      </c>
      <c r="AQ397" t="s">
        <v>89</v>
      </c>
      <c r="AR397" t="s">
        <v>117</v>
      </c>
      <c r="AS397" t="s"/>
      <c r="AT397" t="s">
        <v>91</v>
      </c>
      <c r="AU397" t="s"/>
      <c r="AV397" t="s"/>
      <c r="AW397" t="s"/>
      <c r="AX397" t="s"/>
      <c r="AY397" t="n">
        <v>2311889</v>
      </c>
      <c r="AZ397" t="s">
        <v>592</v>
      </c>
      <c r="BA397" t="s"/>
      <c r="BB397" t="n">
        <v>139549</v>
      </c>
      <c r="BC397" t="n">
        <v>12.401954425306</v>
      </c>
      <c r="BD397" t="n">
        <v>44.205008590854</v>
      </c>
      <c r="BE397" t="s"/>
      <c r="BF397" t="s"/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93</v>
      </c>
    </row>
    <row r="398" spans="1:70">
      <c r="A398" t="s">
        <v>70</v>
      </c>
      <c r="B398" t="s">
        <v>71</v>
      </c>
      <c r="C398" t="s">
        <v>72</v>
      </c>
      <c r="D398" t="n">
        <v>2</v>
      </c>
      <c r="E398" t="s">
        <v>590</v>
      </c>
      <c r="F398" t="n">
        <v>-1</v>
      </c>
      <c r="G398" t="s">
        <v>74</v>
      </c>
      <c r="H398" t="s">
        <v>75</v>
      </c>
      <c r="I398" t="s"/>
      <c r="J398" t="s">
        <v>76</v>
      </c>
      <c r="K398" t="n">
        <v>321</v>
      </c>
      <c r="L398" t="s">
        <v>77</v>
      </c>
      <c r="M398" t="s"/>
      <c r="N398" t="s">
        <v>594</v>
      </c>
      <c r="O398" t="s">
        <v>79</v>
      </c>
      <c r="P398" t="s">
        <v>590</v>
      </c>
      <c r="Q398" t="s"/>
      <c r="R398" t="s">
        <v>80</v>
      </c>
      <c r="S398" t="s">
        <v>445</v>
      </c>
      <c r="T398" t="s">
        <v>82</v>
      </c>
      <c r="U398" t="s"/>
      <c r="V398" t="s">
        <v>83</v>
      </c>
      <c r="W398" t="s">
        <v>108</v>
      </c>
      <c r="X398" t="s"/>
      <c r="Y398" t="s">
        <v>85</v>
      </c>
      <c r="Z398">
        <f>HYPERLINK("https://hotelmonitor-cachepage.eclerx.com/savepage/tk_15427243102028036_sr_2029.html","info")</f>
        <v/>
      </c>
      <c r="AA398" t="n">
        <v>-2311889</v>
      </c>
      <c r="AB398" t="s"/>
      <c r="AC398" t="s"/>
      <c r="AD398" t="s">
        <v>86</v>
      </c>
      <c r="AE398" t="s"/>
      <c r="AF398" t="s"/>
      <c r="AG398" t="s"/>
      <c r="AH398" t="s"/>
      <c r="AI398" t="s"/>
      <c r="AJ398" t="s"/>
      <c r="AK398" t="s">
        <v>87</v>
      </c>
      <c r="AL398" t="s">
        <v>88</v>
      </c>
      <c r="AM398" t="s"/>
      <c r="AN398" t="s">
        <v>87</v>
      </c>
      <c r="AO398" t="s"/>
      <c r="AP398" t="n">
        <v>2</v>
      </c>
      <c r="AQ398" t="s">
        <v>89</v>
      </c>
      <c r="AR398" t="s">
        <v>117</v>
      </c>
      <c r="AS398" t="s"/>
      <c r="AT398" t="s">
        <v>91</v>
      </c>
      <c r="AU398" t="s"/>
      <c r="AV398" t="s"/>
      <c r="AW398" t="s"/>
      <c r="AX398" t="s"/>
      <c r="AY398" t="n">
        <v>2311889</v>
      </c>
      <c r="AZ398" t="s">
        <v>592</v>
      </c>
      <c r="BA398" t="s"/>
      <c r="BB398" t="n">
        <v>139549</v>
      </c>
      <c r="BC398" t="n">
        <v>12.401954425306</v>
      </c>
      <c r="BD398" t="n">
        <v>44.205008590854</v>
      </c>
      <c r="BE398" t="s"/>
      <c r="BF398" t="s"/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93</v>
      </c>
    </row>
    <row r="399" spans="1:70">
      <c r="A399" t="s">
        <v>70</v>
      </c>
      <c r="B399" t="s">
        <v>71</v>
      </c>
      <c r="C399" t="s">
        <v>72</v>
      </c>
      <c r="D399" t="n">
        <v>2</v>
      </c>
      <c r="E399" t="s">
        <v>598</v>
      </c>
      <c r="F399" t="n">
        <v>-1</v>
      </c>
      <c r="G399" t="s">
        <v>74</v>
      </c>
      <c r="H399" t="s">
        <v>75</v>
      </c>
      <c r="I399" t="s"/>
      <c r="J399" t="s">
        <v>76</v>
      </c>
      <c r="K399" t="n">
        <v>83</v>
      </c>
      <c r="L399" t="s">
        <v>77</v>
      </c>
      <c r="M399" t="s"/>
      <c r="N399" t="s">
        <v>172</v>
      </c>
      <c r="O399" t="s">
        <v>79</v>
      </c>
      <c r="P399" t="s">
        <v>598</v>
      </c>
      <c r="Q399" t="s"/>
      <c r="R399" t="s">
        <v>80</v>
      </c>
      <c r="S399" t="s">
        <v>371</v>
      </c>
      <c r="T399" t="s">
        <v>82</v>
      </c>
      <c r="U399" t="s"/>
      <c r="V399" t="s">
        <v>83</v>
      </c>
      <c r="W399" t="s">
        <v>84</v>
      </c>
      <c r="X399" t="s"/>
      <c r="Y399" t="s">
        <v>85</v>
      </c>
      <c r="Z399">
        <f>HYPERLINK("https://hotelmonitor-cachepage.eclerx.com/savepage/tk_1542724315217209_sr_2029.html","info")</f>
        <v/>
      </c>
      <c r="AA399" t="n">
        <v>-4897721</v>
      </c>
      <c r="AB399" t="s"/>
      <c r="AC399" t="s"/>
      <c r="AD399" t="s">
        <v>86</v>
      </c>
      <c r="AE399" t="s"/>
      <c r="AF399" t="s"/>
      <c r="AG399" t="s"/>
      <c r="AH399" t="s"/>
      <c r="AI399" t="s"/>
      <c r="AJ399" t="s"/>
      <c r="AK399" t="s">
        <v>87</v>
      </c>
      <c r="AL399" t="s">
        <v>88</v>
      </c>
      <c r="AM399" t="s"/>
      <c r="AN399" t="s">
        <v>87</v>
      </c>
      <c r="AO399" t="s"/>
      <c r="AP399" t="n">
        <v>4</v>
      </c>
      <c r="AQ399" t="s">
        <v>89</v>
      </c>
      <c r="AR399" t="s">
        <v>96</v>
      </c>
      <c r="AS399" t="s"/>
      <c r="AT399" t="s">
        <v>91</v>
      </c>
      <c r="AU399" t="s"/>
      <c r="AV399" t="s"/>
      <c r="AW399" t="s"/>
      <c r="AX399" t="s"/>
      <c r="AY399" t="n">
        <v>4897721</v>
      </c>
      <c r="AZ399" t="s">
        <v>599</v>
      </c>
      <c r="BA399" t="s"/>
      <c r="BB399" t="n">
        <v>162152</v>
      </c>
      <c r="BC399" t="n">
        <v>11.770006746033</v>
      </c>
      <c r="BD399" t="n">
        <v>44.223894249687</v>
      </c>
      <c r="BE399" t="s"/>
      <c r="BF399" t="s"/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93</v>
      </c>
    </row>
    <row r="400" spans="1:70">
      <c r="A400" t="s">
        <v>70</v>
      </c>
      <c r="B400" t="s">
        <v>71</v>
      </c>
      <c r="C400" t="s">
        <v>72</v>
      </c>
      <c r="D400" t="n">
        <v>2</v>
      </c>
      <c r="E400" t="s">
        <v>598</v>
      </c>
      <c r="F400" t="n">
        <v>-1</v>
      </c>
      <c r="G400" t="s">
        <v>74</v>
      </c>
      <c r="H400" t="s">
        <v>75</v>
      </c>
      <c r="I400" t="s"/>
      <c r="J400" t="s">
        <v>76</v>
      </c>
      <c r="K400" t="n">
        <v>146</v>
      </c>
      <c r="L400" t="s">
        <v>77</v>
      </c>
      <c r="M400" t="s"/>
      <c r="N400" t="s">
        <v>172</v>
      </c>
      <c r="O400" t="s">
        <v>79</v>
      </c>
      <c r="P400" t="s">
        <v>598</v>
      </c>
      <c r="Q400" t="s"/>
      <c r="R400" t="s">
        <v>80</v>
      </c>
      <c r="S400" t="s">
        <v>475</v>
      </c>
      <c r="T400" t="s">
        <v>82</v>
      </c>
      <c r="U400" t="s"/>
      <c r="V400" t="s">
        <v>83</v>
      </c>
      <c r="W400" t="s">
        <v>108</v>
      </c>
      <c r="X400" t="s"/>
      <c r="Y400" t="s">
        <v>85</v>
      </c>
      <c r="Z400">
        <f>HYPERLINK("https://hotelmonitor-cachepage.eclerx.com/savepage/tk_1542724315217209_sr_2029.html","info")</f>
        <v/>
      </c>
      <c r="AA400" t="n">
        <v>-4897721</v>
      </c>
      <c r="AB400" t="s"/>
      <c r="AC400" t="s"/>
      <c r="AD400" t="s">
        <v>86</v>
      </c>
      <c r="AE400" t="s"/>
      <c r="AF400" t="s"/>
      <c r="AG400" t="s"/>
      <c r="AH400" t="s"/>
      <c r="AI400" t="s"/>
      <c r="AJ400" t="s"/>
      <c r="AK400" t="s">
        <v>87</v>
      </c>
      <c r="AL400" t="s">
        <v>88</v>
      </c>
      <c r="AM400" t="s"/>
      <c r="AN400" t="s">
        <v>87</v>
      </c>
      <c r="AO400" t="s"/>
      <c r="AP400" t="n">
        <v>4</v>
      </c>
      <c r="AQ400" t="s">
        <v>89</v>
      </c>
      <c r="AR400" t="s">
        <v>96</v>
      </c>
      <c r="AS400" t="s"/>
      <c r="AT400" t="s">
        <v>91</v>
      </c>
      <c r="AU400" t="s"/>
      <c r="AV400" t="s"/>
      <c r="AW400" t="s"/>
      <c r="AX400" t="s"/>
      <c r="AY400" t="n">
        <v>4897721</v>
      </c>
      <c r="AZ400" t="s">
        <v>599</v>
      </c>
      <c r="BA400" t="s"/>
      <c r="BB400" t="n">
        <v>162152</v>
      </c>
      <c r="BC400" t="n">
        <v>11.770006746033</v>
      </c>
      <c r="BD400" t="n">
        <v>44.223894249687</v>
      </c>
      <c r="BE400" t="s"/>
      <c r="BF400" t="s"/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93</v>
      </c>
    </row>
    <row r="401" spans="1:70">
      <c r="A401" t="s">
        <v>70</v>
      </c>
      <c r="B401" t="s">
        <v>71</v>
      </c>
      <c r="C401" t="s">
        <v>72</v>
      </c>
      <c r="D401" t="n">
        <v>2</v>
      </c>
      <c r="E401" t="s">
        <v>598</v>
      </c>
      <c r="F401" t="n">
        <v>-1</v>
      </c>
      <c r="G401" t="s">
        <v>74</v>
      </c>
      <c r="H401" t="s">
        <v>75</v>
      </c>
      <c r="I401" t="s"/>
      <c r="J401" t="s">
        <v>76</v>
      </c>
      <c r="K401" t="n">
        <v>200</v>
      </c>
      <c r="L401" t="s">
        <v>77</v>
      </c>
      <c r="M401" t="s"/>
      <c r="N401" t="s">
        <v>172</v>
      </c>
      <c r="O401" t="s">
        <v>79</v>
      </c>
      <c r="P401" t="s">
        <v>598</v>
      </c>
      <c r="Q401" t="s"/>
      <c r="R401" t="s">
        <v>80</v>
      </c>
      <c r="S401" t="s">
        <v>600</v>
      </c>
      <c r="T401" t="s">
        <v>82</v>
      </c>
      <c r="U401" t="s"/>
      <c r="V401" t="s">
        <v>83</v>
      </c>
      <c r="W401" t="s">
        <v>161</v>
      </c>
      <c r="X401" t="s"/>
      <c r="Y401" t="s">
        <v>85</v>
      </c>
      <c r="Z401">
        <f>HYPERLINK("https://hotelmonitor-cachepage.eclerx.com/savepage/tk_1542724315217209_sr_2029.html","info")</f>
        <v/>
      </c>
      <c r="AA401" t="n">
        <v>-4897721</v>
      </c>
      <c r="AB401" t="s"/>
      <c r="AC401" t="s"/>
      <c r="AD401" t="s">
        <v>86</v>
      </c>
      <c r="AE401" t="s"/>
      <c r="AF401" t="s"/>
      <c r="AG401" t="s"/>
      <c r="AH401" t="s"/>
      <c r="AI401" t="s"/>
      <c r="AJ401" t="s"/>
      <c r="AK401" t="s">
        <v>87</v>
      </c>
      <c r="AL401" t="s">
        <v>88</v>
      </c>
      <c r="AM401" t="s"/>
      <c r="AN401" t="s">
        <v>87</v>
      </c>
      <c r="AO401" t="s"/>
      <c r="AP401" t="n">
        <v>4</v>
      </c>
      <c r="AQ401" t="s">
        <v>89</v>
      </c>
      <c r="AR401" t="s">
        <v>96</v>
      </c>
      <c r="AS401" t="s"/>
      <c r="AT401" t="s">
        <v>91</v>
      </c>
      <c r="AU401" t="s"/>
      <c r="AV401" t="s"/>
      <c r="AW401" t="s"/>
      <c r="AX401" t="s"/>
      <c r="AY401" t="n">
        <v>4897721</v>
      </c>
      <c r="AZ401" t="s">
        <v>599</v>
      </c>
      <c r="BA401" t="s"/>
      <c r="BB401" t="n">
        <v>162152</v>
      </c>
      <c r="BC401" t="n">
        <v>11.770006746033</v>
      </c>
      <c r="BD401" t="n">
        <v>44.223894249687</v>
      </c>
      <c r="BE401" t="s"/>
      <c r="BF401" t="s"/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93</v>
      </c>
    </row>
    <row r="402" spans="1:70">
      <c r="A402" t="s">
        <v>70</v>
      </c>
      <c r="B402" t="s">
        <v>71</v>
      </c>
      <c r="C402" t="s">
        <v>72</v>
      </c>
      <c r="D402" t="n">
        <v>2</v>
      </c>
      <c r="E402" t="s">
        <v>601</v>
      </c>
      <c r="F402" t="n">
        <v>6478661</v>
      </c>
      <c r="G402" t="s">
        <v>74</v>
      </c>
      <c r="H402" t="s">
        <v>75</v>
      </c>
      <c r="I402" t="s"/>
      <c r="J402" t="s">
        <v>76</v>
      </c>
      <c r="K402" t="n">
        <v>179</v>
      </c>
      <c r="L402" t="s">
        <v>77</v>
      </c>
      <c r="M402" t="s"/>
      <c r="N402" t="s">
        <v>172</v>
      </c>
      <c r="O402" t="s">
        <v>79</v>
      </c>
      <c r="P402" t="s">
        <v>601</v>
      </c>
      <c r="Q402" t="s"/>
      <c r="R402" t="s">
        <v>80</v>
      </c>
      <c r="S402" t="s">
        <v>222</v>
      </c>
      <c r="T402" t="s">
        <v>82</v>
      </c>
      <c r="U402" t="s"/>
      <c r="V402" t="s">
        <v>83</v>
      </c>
      <c r="W402" t="s">
        <v>84</v>
      </c>
      <c r="X402" t="s"/>
      <c r="Y402" t="s">
        <v>85</v>
      </c>
      <c r="Z402">
        <f>HYPERLINK("https://hotelmonitor-cachepage.eclerx.com/savepage/tk_15427244282061834_sr_2029.html","info")</f>
        <v/>
      </c>
      <c r="AA402" t="n">
        <v>337055</v>
      </c>
      <c r="AB402" t="s"/>
      <c r="AC402" t="s"/>
      <c r="AD402" t="s">
        <v>86</v>
      </c>
      <c r="AE402" t="s"/>
      <c r="AF402" t="s"/>
      <c r="AG402" t="s"/>
      <c r="AH402" t="s"/>
      <c r="AI402" t="s"/>
      <c r="AJ402" t="s"/>
      <c r="AK402" t="s">
        <v>87</v>
      </c>
      <c r="AL402" t="s">
        <v>88</v>
      </c>
      <c r="AM402" t="s"/>
      <c r="AN402" t="s">
        <v>87</v>
      </c>
      <c r="AO402" t="s"/>
      <c r="AP402" t="n">
        <v>49</v>
      </c>
      <c r="AQ402" t="s">
        <v>89</v>
      </c>
      <c r="AR402" t="s">
        <v>96</v>
      </c>
      <c r="AS402" t="s"/>
      <c r="AT402" t="s">
        <v>91</v>
      </c>
      <c r="AU402" t="s"/>
      <c r="AV402" t="s"/>
      <c r="AW402" t="s"/>
      <c r="AX402" t="s"/>
      <c r="AY402" t="n">
        <v>6048813</v>
      </c>
      <c r="AZ402" t="s">
        <v>602</v>
      </c>
      <c r="BA402" t="s"/>
      <c r="BB402" t="n">
        <v>9370</v>
      </c>
      <c r="BC402" t="n">
        <v>12.577307224274</v>
      </c>
      <c r="BD402" t="n">
        <v>44.070239509469</v>
      </c>
      <c r="BE402" t="s"/>
      <c r="BF402" t="s"/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93</v>
      </c>
    </row>
    <row r="403" spans="1:70">
      <c r="A403" t="s">
        <v>70</v>
      </c>
      <c r="B403" t="s">
        <v>71</v>
      </c>
      <c r="C403" t="s">
        <v>72</v>
      </c>
      <c r="D403" t="n">
        <v>2</v>
      </c>
      <c r="E403" t="s">
        <v>601</v>
      </c>
      <c r="F403" t="n">
        <v>6478661</v>
      </c>
      <c r="G403" t="s">
        <v>74</v>
      </c>
      <c r="H403" t="s">
        <v>75</v>
      </c>
      <c r="I403" t="s"/>
      <c r="J403" t="s">
        <v>76</v>
      </c>
      <c r="K403" t="n">
        <v>211</v>
      </c>
      <c r="L403" t="s">
        <v>77</v>
      </c>
      <c r="M403" t="s"/>
      <c r="N403" t="s">
        <v>172</v>
      </c>
      <c r="O403" t="s">
        <v>79</v>
      </c>
      <c r="P403" t="s">
        <v>601</v>
      </c>
      <c r="Q403" t="s"/>
      <c r="R403" t="s">
        <v>80</v>
      </c>
      <c r="S403" t="s">
        <v>603</v>
      </c>
      <c r="T403" t="s">
        <v>82</v>
      </c>
      <c r="U403" t="s"/>
      <c r="V403" t="s">
        <v>83</v>
      </c>
      <c r="W403" t="s">
        <v>108</v>
      </c>
      <c r="X403" t="s"/>
      <c r="Y403" t="s">
        <v>85</v>
      </c>
      <c r="Z403">
        <f>HYPERLINK("https://hotelmonitor-cachepage.eclerx.com/savepage/tk_15427244282061834_sr_2029.html","info")</f>
        <v/>
      </c>
      <c r="AA403" t="n">
        <v>337055</v>
      </c>
      <c r="AB403" t="s"/>
      <c r="AC403" t="s"/>
      <c r="AD403" t="s">
        <v>86</v>
      </c>
      <c r="AE403" t="s"/>
      <c r="AF403" t="s"/>
      <c r="AG403" t="s"/>
      <c r="AH403" t="s"/>
      <c r="AI403" t="s"/>
      <c r="AJ403" t="s"/>
      <c r="AK403" t="s">
        <v>87</v>
      </c>
      <c r="AL403" t="s">
        <v>88</v>
      </c>
      <c r="AM403" t="s"/>
      <c r="AN403" t="s">
        <v>87</v>
      </c>
      <c r="AO403" t="s"/>
      <c r="AP403" t="n">
        <v>49</v>
      </c>
      <c r="AQ403" t="s">
        <v>89</v>
      </c>
      <c r="AR403" t="s">
        <v>96</v>
      </c>
      <c r="AS403" t="s"/>
      <c r="AT403" t="s">
        <v>91</v>
      </c>
      <c r="AU403" t="s"/>
      <c r="AV403" t="s"/>
      <c r="AW403" t="s"/>
      <c r="AX403" t="s"/>
      <c r="AY403" t="n">
        <v>6048813</v>
      </c>
      <c r="AZ403" t="s">
        <v>602</v>
      </c>
      <c r="BA403" t="s"/>
      <c r="BB403" t="n">
        <v>9370</v>
      </c>
      <c r="BC403" t="n">
        <v>12.577307224274</v>
      </c>
      <c r="BD403" t="n">
        <v>44.070239509469</v>
      </c>
      <c r="BE403" t="s"/>
      <c r="BF403" t="s"/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93</v>
      </c>
    </row>
    <row r="404" spans="1:70">
      <c r="A404" t="s">
        <v>70</v>
      </c>
      <c r="B404" t="s">
        <v>71</v>
      </c>
      <c r="C404" t="s">
        <v>72</v>
      </c>
      <c r="D404" t="n">
        <v>2</v>
      </c>
      <c r="E404" t="s">
        <v>601</v>
      </c>
      <c r="F404" t="n">
        <v>6478661</v>
      </c>
      <c r="G404" t="s">
        <v>74</v>
      </c>
      <c r="H404" t="s">
        <v>75</v>
      </c>
      <c r="I404" t="s"/>
      <c r="J404" t="s">
        <v>76</v>
      </c>
      <c r="K404" t="n">
        <v>242</v>
      </c>
      <c r="L404" t="s">
        <v>77</v>
      </c>
      <c r="M404" t="s"/>
      <c r="N404" t="s">
        <v>172</v>
      </c>
      <c r="O404" t="s">
        <v>79</v>
      </c>
      <c r="P404" t="s">
        <v>601</v>
      </c>
      <c r="Q404" t="s"/>
      <c r="R404" t="s">
        <v>80</v>
      </c>
      <c r="S404" t="s">
        <v>604</v>
      </c>
      <c r="T404" t="s">
        <v>82</v>
      </c>
      <c r="U404" t="s"/>
      <c r="V404" t="s">
        <v>83</v>
      </c>
      <c r="W404" t="s">
        <v>161</v>
      </c>
      <c r="X404" t="s"/>
      <c r="Y404" t="s">
        <v>85</v>
      </c>
      <c r="Z404">
        <f>HYPERLINK("https://hotelmonitor-cachepage.eclerx.com/savepage/tk_15427244282061834_sr_2029.html","info")</f>
        <v/>
      </c>
      <c r="AA404" t="n">
        <v>337055</v>
      </c>
      <c r="AB404" t="s"/>
      <c r="AC404" t="s"/>
      <c r="AD404" t="s">
        <v>86</v>
      </c>
      <c r="AE404" t="s"/>
      <c r="AF404" t="s"/>
      <c r="AG404" t="s"/>
      <c r="AH404" t="s"/>
      <c r="AI404" t="s"/>
      <c r="AJ404" t="s"/>
      <c r="AK404" t="s">
        <v>87</v>
      </c>
      <c r="AL404" t="s">
        <v>88</v>
      </c>
      <c r="AM404" t="s"/>
      <c r="AN404" t="s">
        <v>87</v>
      </c>
      <c r="AO404" t="s"/>
      <c r="AP404" t="n">
        <v>49</v>
      </c>
      <c r="AQ404" t="s">
        <v>89</v>
      </c>
      <c r="AR404" t="s">
        <v>96</v>
      </c>
      <c r="AS404" t="s"/>
      <c r="AT404" t="s">
        <v>91</v>
      </c>
      <c r="AU404" t="s"/>
      <c r="AV404" t="s"/>
      <c r="AW404" t="s"/>
      <c r="AX404" t="s"/>
      <c r="AY404" t="n">
        <v>6048813</v>
      </c>
      <c r="AZ404" t="s">
        <v>602</v>
      </c>
      <c r="BA404" t="s"/>
      <c r="BB404" t="n">
        <v>9370</v>
      </c>
      <c r="BC404" t="n">
        <v>12.577307224274</v>
      </c>
      <c r="BD404" t="n">
        <v>44.070239509469</v>
      </c>
      <c r="BE404" t="s"/>
      <c r="BF404" t="s"/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93</v>
      </c>
    </row>
    <row r="405" spans="1:70">
      <c r="A405" t="s">
        <v>70</v>
      </c>
      <c r="B405" t="s">
        <v>71</v>
      </c>
      <c r="C405" t="s">
        <v>72</v>
      </c>
      <c r="D405" t="n">
        <v>2</v>
      </c>
      <c r="E405" t="s">
        <v>605</v>
      </c>
      <c r="F405" t="n">
        <v>5389661</v>
      </c>
      <c r="G405" t="s">
        <v>74</v>
      </c>
      <c r="H405" t="s">
        <v>75</v>
      </c>
      <c r="I405" t="s"/>
      <c r="J405" t="s">
        <v>76</v>
      </c>
      <c r="K405" t="n">
        <v>60</v>
      </c>
      <c r="L405" t="s">
        <v>77</v>
      </c>
      <c r="M405" t="s"/>
      <c r="N405" t="s">
        <v>606</v>
      </c>
      <c r="O405" t="s">
        <v>79</v>
      </c>
      <c r="P405" t="s">
        <v>607</v>
      </c>
      <c r="Q405" t="s"/>
      <c r="R405" t="s">
        <v>80</v>
      </c>
      <c r="S405" t="s">
        <v>296</v>
      </c>
      <c r="T405" t="s">
        <v>82</v>
      </c>
      <c r="U405" t="s"/>
      <c r="V405" t="s">
        <v>83</v>
      </c>
      <c r="W405" t="s">
        <v>84</v>
      </c>
      <c r="X405" t="s"/>
      <c r="Y405" t="s">
        <v>85</v>
      </c>
      <c r="Z405">
        <f>HYPERLINK("https://hotelmonitor-cachepage.eclerx.com/savepage/tk_15427243225176976_sr_2029.html","info")</f>
        <v/>
      </c>
      <c r="AA405" t="n">
        <v>199683</v>
      </c>
      <c r="AB405" t="s"/>
      <c r="AC405" t="s"/>
      <c r="AD405" t="s">
        <v>86</v>
      </c>
      <c r="AE405" t="s"/>
      <c r="AF405" t="s"/>
      <c r="AG405" t="s"/>
      <c r="AH405" t="s"/>
      <c r="AI405" t="s"/>
      <c r="AJ405" t="s"/>
      <c r="AK405" t="s">
        <v>87</v>
      </c>
      <c r="AL405" t="s">
        <v>88</v>
      </c>
      <c r="AM405" t="s"/>
      <c r="AN405" t="s">
        <v>87</v>
      </c>
      <c r="AO405" t="s"/>
      <c r="AP405" t="n">
        <v>7</v>
      </c>
      <c r="AQ405" t="s">
        <v>89</v>
      </c>
      <c r="AR405" t="s">
        <v>96</v>
      </c>
      <c r="AS405" t="s"/>
      <c r="AT405" t="s">
        <v>91</v>
      </c>
      <c r="AU405" t="s"/>
      <c r="AV405" t="s"/>
      <c r="AW405" t="s"/>
      <c r="AX405" t="s"/>
      <c r="AY405" t="n">
        <v>2311962</v>
      </c>
      <c r="AZ405" t="s">
        <v>608</v>
      </c>
      <c r="BA405" t="s"/>
      <c r="BB405" t="n">
        <v>91712</v>
      </c>
      <c r="BC405" t="n">
        <v>12.594527</v>
      </c>
      <c r="BD405" t="n">
        <v>44.0547</v>
      </c>
      <c r="BE405" t="s"/>
      <c r="BF405" t="s"/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93</v>
      </c>
    </row>
    <row r="406" spans="1:70">
      <c r="A406" t="s">
        <v>70</v>
      </c>
      <c r="B406" t="s">
        <v>71</v>
      </c>
      <c r="C406" t="s">
        <v>72</v>
      </c>
      <c r="D406" t="n">
        <v>2</v>
      </c>
      <c r="E406" t="s">
        <v>609</v>
      </c>
      <c r="F406" t="n">
        <v>6401063</v>
      </c>
      <c r="G406" t="s">
        <v>74</v>
      </c>
      <c r="H406" t="s">
        <v>75</v>
      </c>
      <c r="I406" t="s"/>
      <c r="J406" t="s">
        <v>76</v>
      </c>
      <c r="K406" t="n">
        <v>58</v>
      </c>
      <c r="L406" t="s">
        <v>77</v>
      </c>
      <c r="M406" t="s"/>
      <c r="N406" t="s">
        <v>172</v>
      </c>
      <c r="O406" t="s">
        <v>79</v>
      </c>
      <c r="P406" t="s">
        <v>609</v>
      </c>
      <c r="Q406" t="s"/>
      <c r="R406" t="s">
        <v>80</v>
      </c>
      <c r="S406" t="s">
        <v>336</v>
      </c>
      <c r="T406" t="s">
        <v>82</v>
      </c>
      <c r="U406" t="s"/>
      <c r="V406" t="s">
        <v>83</v>
      </c>
      <c r="W406" t="s">
        <v>84</v>
      </c>
      <c r="X406" t="s"/>
      <c r="Y406" t="s">
        <v>85</v>
      </c>
      <c r="Z406">
        <f>HYPERLINK("https://hotelmonitor-cachepage.eclerx.com/savepage/tk_154272457064988_sr_2029.html","info")</f>
        <v/>
      </c>
      <c r="AA406" t="n">
        <v>56872</v>
      </c>
      <c r="AB406" t="s"/>
      <c r="AC406" t="s"/>
      <c r="AD406" t="s">
        <v>86</v>
      </c>
      <c r="AE406" t="s"/>
      <c r="AF406" t="s"/>
      <c r="AG406" t="s"/>
      <c r="AH406" t="s"/>
      <c r="AI406" t="s"/>
      <c r="AJ406" t="s"/>
      <c r="AK406" t="s">
        <v>87</v>
      </c>
      <c r="AL406" t="s">
        <v>88</v>
      </c>
      <c r="AM406" t="s"/>
      <c r="AN406" t="s">
        <v>87</v>
      </c>
      <c r="AO406" t="s"/>
      <c r="AP406" t="n">
        <v>106</v>
      </c>
      <c r="AQ406" t="s">
        <v>89</v>
      </c>
      <c r="AR406" t="s">
        <v>96</v>
      </c>
      <c r="AS406" t="s"/>
      <c r="AT406" t="s">
        <v>91</v>
      </c>
      <c r="AU406" t="s"/>
      <c r="AV406" t="s"/>
      <c r="AW406" t="s"/>
      <c r="AX406" t="s"/>
      <c r="AY406" t="n">
        <v>4848634</v>
      </c>
      <c r="AZ406" t="s">
        <v>610</v>
      </c>
      <c r="BA406" t="s"/>
      <c r="BB406" t="n">
        <v>67174</v>
      </c>
      <c r="BC406" t="n">
        <v>12.580904066563</v>
      </c>
      <c r="BD406" t="n">
        <v>44.067231176676</v>
      </c>
      <c r="BE406" t="s"/>
      <c r="BF406" t="s"/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93</v>
      </c>
    </row>
    <row r="407" spans="1:70">
      <c r="A407" t="s">
        <v>70</v>
      </c>
      <c r="B407" t="s">
        <v>71</v>
      </c>
      <c r="C407" t="s">
        <v>72</v>
      </c>
      <c r="D407" t="n">
        <v>2</v>
      </c>
      <c r="E407" t="s">
        <v>609</v>
      </c>
      <c r="F407" t="n">
        <v>6401063</v>
      </c>
      <c r="G407" t="s">
        <v>74</v>
      </c>
      <c r="H407" t="s">
        <v>75</v>
      </c>
      <c r="I407" t="s"/>
      <c r="J407" t="s">
        <v>76</v>
      </c>
      <c r="K407" t="n">
        <v>62</v>
      </c>
      <c r="L407" t="s">
        <v>77</v>
      </c>
      <c r="M407" t="s"/>
      <c r="N407" t="s">
        <v>172</v>
      </c>
      <c r="O407" t="s">
        <v>79</v>
      </c>
      <c r="P407" t="s">
        <v>609</v>
      </c>
      <c r="Q407" t="s"/>
      <c r="R407" t="s">
        <v>80</v>
      </c>
      <c r="S407" t="s">
        <v>611</v>
      </c>
      <c r="T407" t="s">
        <v>82</v>
      </c>
      <c r="U407" t="s"/>
      <c r="V407" t="s">
        <v>83</v>
      </c>
      <c r="W407" t="s">
        <v>84</v>
      </c>
      <c r="X407" t="s"/>
      <c r="Y407" t="s">
        <v>85</v>
      </c>
      <c r="Z407">
        <f>HYPERLINK("https://hotelmonitor-cachepage.eclerx.com/savepage/tk_154272457064988_sr_2029.html","info")</f>
        <v/>
      </c>
      <c r="AA407" t="n">
        <v>56872</v>
      </c>
      <c r="AB407" t="s"/>
      <c r="AC407" t="s"/>
      <c r="AD407" t="s">
        <v>86</v>
      </c>
      <c r="AE407" t="s"/>
      <c r="AF407" t="s"/>
      <c r="AG407" t="s"/>
      <c r="AH407" t="s"/>
      <c r="AI407" t="s"/>
      <c r="AJ407" t="s"/>
      <c r="AK407" t="s">
        <v>87</v>
      </c>
      <c r="AL407" t="s">
        <v>88</v>
      </c>
      <c r="AM407" t="s"/>
      <c r="AN407" t="s">
        <v>87</v>
      </c>
      <c r="AO407" t="s"/>
      <c r="AP407" t="n">
        <v>106</v>
      </c>
      <c r="AQ407" t="s">
        <v>89</v>
      </c>
      <c r="AR407" t="s">
        <v>96</v>
      </c>
      <c r="AS407" t="s"/>
      <c r="AT407" t="s">
        <v>91</v>
      </c>
      <c r="AU407" t="s"/>
      <c r="AV407" t="s"/>
      <c r="AW407" t="s"/>
      <c r="AX407" t="s"/>
      <c r="AY407" t="n">
        <v>4848634</v>
      </c>
      <c r="AZ407" t="s">
        <v>610</v>
      </c>
      <c r="BA407" t="s"/>
      <c r="BB407" t="n">
        <v>67174</v>
      </c>
      <c r="BC407" t="n">
        <v>12.580904066563</v>
      </c>
      <c r="BD407" t="n">
        <v>44.067231176676</v>
      </c>
      <c r="BE407" t="s"/>
      <c r="BF407" t="s"/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93</v>
      </c>
    </row>
    <row r="408" spans="1:70">
      <c r="A408" t="s">
        <v>70</v>
      </c>
      <c r="B408" t="s">
        <v>71</v>
      </c>
      <c r="C408" t="s">
        <v>72</v>
      </c>
      <c r="D408" t="n">
        <v>2</v>
      </c>
      <c r="E408" t="s">
        <v>609</v>
      </c>
      <c r="F408" t="n">
        <v>6401063</v>
      </c>
      <c r="G408" t="s">
        <v>74</v>
      </c>
      <c r="H408" t="s">
        <v>75</v>
      </c>
      <c r="I408" t="s"/>
      <c r="J408" t="s">
        <v>76</v>
      </c>
      <c r="K408" t="n">
        <v>69</v>
      </c>
      <c r="L408" t="s">
        <v>77</v>
      </c>
      <c r="M408" t="s"/>
      <c r="N408" t="s">
        <v>612</v>
      </c>
      <c r="O408" t="s">
        <v>79</v>
      </c>
      <c r="P408" t="s">
        <v>609</v>
      </c>
      <c r="Q408" t="s"/>
      <c r="R408" t="s">
        <v>80</v>
      </c>
      <c r="S408" t="s">
        <v>170</v>
      </c>
      <c r="T408" t="s">
        <v>82</v>
      </c>
      <c r="U408" t="s"/>
      <c r="V408" t="s">
        <v>83</v>
      </c>
      <c r="W408" t="s">
        <v>84</v>
      </c>
      <c r="X408" t="s"/>
      <c r="Y408" t="s">
        <v>85</v>
      </c>
      <c r="Z408">
        <f>HYPERLINK("https://hotelmonitor-cachepage.eclerx.com/savepage/tk_154272457064988_sr_2029.html","info")</f>
        <v/>
      </c>
      <c r="AA408" t="n">
        <v>56872</v>
      </c>
      <c r="AB408" t="s"/>
      <c r="AC408" t="s"/>
      <c r="AD408" t="s">
        <v>86</v>
      </c>
      <c r="AE408" t="s"/>
      <c r="AF408" t="s"/>
      <c r="AG408" t="s"/>
      <c r="AH408" t="s"/>
      <c r="AI408" t="s"/>
      <c r="AJ408" t="s"/>
      <c r="AK408" t="s">
        <v>87</v>
      </c>
      <c r="AL408" t="s">
        <v>88</v>
      </c>
      <c r="AM408" t="s"/>
      <c r="AN408" t="s">
        <v>87</v>
      </c>
      <c r="AO408" t="s"/>
      <c r="AP408" t="n">
        <v>106</v>
      </c>
      <c r="AQ408" t="s">
        <v>89</v>
      </c>
      <c r="AR408" t="s">
        <v>90</v>
      </c>
      <c r="AS408" t="s"/>
      <c r="AT408" t="s">
        <v>91</v>
      </c>
      <c r="AU408" t="s"/>
      <c r="AV408" t="s"/>
      <c r="AW408" t="s"/>
      <c r="AX408" t="s"/>
      <c r="AY408" t="n">
        <v>4848634</v>
      </c>
      <c r="AZ408" t="s">
        <v>610</v>
      </c>
      <c r="BA408" t="s"/>
      <c r="BB408" t="n">
        <v>67174</v>
      </c>
      <c r="BC408" t="n">
        <v>12.580904066563</v>
      </c>
      <c r="BD408" t="n">
        <v>44.067231176676</v>
      </c>
      <c r="BE408" t="s"/>
      <c r="BF408" t="s"/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93</v>
      </c>
    </row>
    <row r="409" spans="1:70">
      <c r="A409" t="s">
        <v>70</v>
      </c>
      <c r="B409" t="s">
        <v>71</v>
      </c>
      <c r="C409" t="s">
        <v>72</v>
      </c>
      <c r="D409" t="n">
        <v>2</v>
      </c>
      <c r="E409" t="s">
        <v>609</v>
      </c>
      <c r="F409" t="n">
        <v>6401063</v>
      </c>
      <c r="G409" t="s">
        <v>74</v>
      </c>
      <c r="H409" t="s">
        <v>75</v>
      </c>
      <c r="I409" t="s"/>
      <c r="J409" t="s">
        <v>76</v>
      </c>
      <c r="K409" t="n">
        <v>126</v>
      </c>
      <c r="L409" t="s">
        <v>77</v>
      </c>
      <c r="M409" t="s"/>
      <c r="N409" t="s">
        <v>172</v>
      </c>
      <c r="O409" t="s">
        <v>79</v>
      </c>
      <c r="P409" t="s">
        <v>609</v>
      </c>
      <c r="Q409" t="s"/>
      <c r="R409" t="s">
        <v>80</v>
      </c>
      <c r="S409" t="s">
        <v>249</v>
      </c>
      <c r="T409" t="s">
        <v>82</v>
      </c>
      <c r="U409" t="s"/>
      <c r="V409" t="s">
        <v>83</v>
      </c>
      <c r="W409" t="s">
        <v>108</v>
      </c>
      <c r="X409" t="s"/>
      <c r="Y409" t="s">
        <v>85</v>
      </c>
      <c r="Z409">
        <f>HYPERLINK("https://hotelmonitor-cachepage.eclerx.com/savepage/tk_154272457064988_sr_2029.html","info")</f>
        <v/>
      </c>
      <c r="AA409" t="n">
        <v>56872</v>
      </c>
      <c r="AB409" t="s"/>
      <c r="AC409" t="s"/>
      <c r="AD409" t="s">
        <v>86</v>
      </c>
      <c r="AE409" t="s"/>
      <c r="AF409" t="s"/>
      <c r="AG409" t="s"/>
      <c r="AH409" t="s"/>
      <c r="AI409" t="s"/>
      <c r="AJ409" t="s"/>
      <c r="AK409" t="s">
        <v>87</v>
      </c>
      <c r="AL409" t="s">
        <v>88</v>
      </c>
      <c r="AM409" t="s"/>
      <c r="AN409" t="s">
        <v>87</v>
      </c>
      <c r="AO409" t="s"/>
      <c r="AP409" t="n">
        <v>106</v>
      </c>
      <c r="AQ409" t="s">
        <v>89</v>
      </c>
      <c r="AR409" t="s">
        <v>96</v>
      </c>
      <c r="AS409" t="s"/>
      <c r="AT409" t="s">
        <v>91</v>
      </c>
      <c r="AU409" t="s"/>
      <c r="AV409" t="s"/>
      <c r="AW409" t="s"/>
      <c r="AX409" t="s"/>
      <c r="AY409" t="n">
        <v>4848634</v>
      </c>
      <c r="AZ409" t="s">
        <v>610</v>
      </c>
      <c r="BA409" t="s"/>
      <c r="BB409" t="n">
        <v>67174</v>
      </c>
      <c r="BC409" t="n">
        <v>12.580904066563</v>
      </c>
      <c r="BD409" t="n">
        <v>44.067231176676</v>
      </c>
      <c r="BE409" t="s"/>
      <c r="BF409" t="s"/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93</v>
      </c>
    </row>
    <row r="410" spans="1:70">
      <c r="A410" t="s">
        <v>70</v>
      </c>
      <c r="B410" t="s">
        <v>71</v>
      </c>
      <c r="C410" t="s">
        <v>72</v>
      </c>
      <c r="D410" t="n">
        <v>2</v>
      </c>
      <c r="E410" t="s">
        <v>609</v>
      </c>
      <c r="F410" t="n">
        <v>6401063</v>
      </c>
      <c r="G410" t="s">
        <v>74</v>
      </c>
      <c r="H410" t="s">
        <v>75</v>
      </c>
      <c r="I410" t="s"/>
      <c r="J410" t="s">
        <v>76</v>
      </c>
      <c r="K410" t="n">
        <v>135</v>
      </c>
      <c r="L410" t="s">
        <v>77</v>
      </c>
      <c r="M410" t="s"/>
      <c r="N410" t="s">
        <v>172</v>
      </c>
      <c r="O410" t="s">
        <v>79</v>
      </c>
      <c r="P410" t="s">
        <v>609</v>
      </c>
      <c r="Q410" t="s"/>
      <c r="R410" t="s">
        <v>80</v>
      </c>
      <c r="S410" t="s">
        <v>526</v>
      </c>
      <c r="T410" t="s">
        <v>82</v>
      </c>
      <c r="U410" t="s"/>
      <c r="V410" t="s">
        <v>83</v>
      </c>
      <c r="W410" t="s">
        <v>108</v>
      </c>
      <c r="X410" t="s"/>
      <c r="Y410" t="s">
        <v>85</v>
      </c>
      <c r="Z410">
        <f>HYPERLINK("https://hotelmonitor-cachepage.eclerx.com/savepage/tk_154272457064988_sr_2029.html","info")</f>
        <v/>
      </c>
      <c r="AA410" t="n">
        <v>56872</v>
      </c>
      <c r="AB410" t="s"/>
      <c r="AC410" t="s"/>
      <c r="AD410" t="s">
        <v>86</v>
      </c>
      <c r="AE410" t="s"/>
      <c r="AF410" t="s"/>
      <c r="AG410" t="s"/>
      <c r="AH410" t="s"/>
      <c r="AI410" t="s"/>
      <c r="AJ410" t="s"/>
      <c r="AK410" t="s">
        <v>87</v>
      </c>
      <c r="AL410" t="s">
        <v>88</v>
      </c>
      <c r="AM410" t="s"/>
      <c r="AN410" t="s">
        <v>87</v>
      </c>
      <c r="AO410" t="s"/>
      <c r="AP410" t="n">
        <v>106</v>
      </c>
      <c r="AQ410" t="s">
        <v>89</v>
      </c>
      <c r="AR410" t="s">
        <v>96</v>
      </c>
      <c r="AS410" t="s"/>
      <c r="AT410" t="s">
        <v>91</v>
      </c>
      <c r="AU410" t="s"/>
      <c r="AV410" t="s"/>
      <c r="AW410" t="s"/>
      <c r="AX410" t="s"/>
      <c r="AY410" t="n">
        <v>4848634</v>
      </c>
      <c r="AZ410" t="s">
        <v>610</v>
      </c>
      <c r="BA410" t="s"/>
      <c r="BB410" t="n">
        <v>67174</v>
      </c>
      <c r="BC410" t="n">
        <v>12.580904066563</v>
      </c>
      <c r="BD410" t="n">
        <v>44.067231176676</v>
      </c>
      <c r="BE410" t="s"/>
      <c r="BF410" t="s"/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93</v>
      </c>
    </row>
    <row r="411" spans="1:70">
      <c r="A411" t="s">
        <v>70</v>
      </c>
      <c r="B411" t="s">
        <v>71</v>
      </c>
      <c r="C411" t="s">
        <v>72</v>
      </c>
      <c r="D411" t="n">
        <v>2</v>
      </c>
      <c r="E411" t="s">
        <v>613</v>
      </c>
      <c r="F411" t="n">
        <v>-1</v>
      </c>
      <c r="G411" t="s">
        <v>74</v>
      </c>
      <c r="H411" t="s">
        <v>75</v>
      </c>
      <c r="I411" t="s"/>
      <c r="J411" t="s">
        <v>76</v>
      </c>
      <c r="K411" t="n">
        <v>56</v>
      </c>
      <c r="L411" t="s">
        <v>77</v>
      </c>
      <c r="M411" t="s"/>
      <c r="N411" t="s">
        <v>97</v>
      </c>
      <c r="O411" t="s">
        <v>79</v>
      </c>
      <c r="P411" t="s">
        <v>613</v>
      </c>
      <c r="Q411" t="s"/>
      <c r="R411" t="s">
        <v>80</v>
      </c>
      <c r="S411" t="s">
        <v>334</v>
      </c>
      <c r="T411" t="s">
        <v>82</v>
      </c>
      <c r="U411" t="s"/>
      <c r="V411" t="s">
        <v>83</v>
      </c>
      <c r="W411" t="s">
        <v>140</v>
      </c>
      <c r="X411" t="s"/>
      <c r="Y411" t="s">
        <v>85</v>
      </c>
      <c r="Z411">
        <f>HYPERLINK("https://hotelmonitor-cachepage.eclerx.com/savepage/tk_1542724425787706_sr_2029.html","info")</f>
        <v/>
      </c>
      <c r="AA411" t="n">
        <v>-2558964</v>
      </c>
      <c r="AB411" t="s"/>
      <c r="AC411" t="s"/>
      <c r="AD411" t="s">
        <v>86</v>
      </c>
      <c r="AE411" t="s"/>
      <c r="AF411" t="s"/>
      <c r="AG411" t="s"/>
      <c r="AH411" t="s"/>
      <c r="AI411" t="s"/>
      <c r="AJ411" t="s"/>
      <c r="AK411" t="s">
        <v>87</v>
      </c>
      <c r="AL411" t="s">
        <v>88</v>
      </c>
      <c r="AM411" t="s"/>
      <c r="AN411" t="s">
        <v>87</v>
      </c>
      <c r="AO411" t="s"/>
      <c r="AP411" t="n">
        <v>48</v>
      </c>
      <c r="AQ411" t="s">
        <v>89</v>
      </c>
      <c r="AR411" t="s">
        <v>99</v>
      </c>
      <c r="AS411" t="s"/>
      <c r="AT411" t="s">
        <v>91</v>
      </c>
      <c r="AU411" t="s"/>
      <c r="AV411" t="s"/>
      <c r="AW411" t="s"/>
      <c r="AX411" t="s"/>
      <c r="AY411" t="n">
        <v>2558964</v>
      </c>
      <c r="AZ411" t="s">
        <v>614</v>
      </c>
      <c r="BA411" t="s"/>
      <c r="BB411" t="n">
        <v>87413</v>
      </c>
      <c r="BC411" t="n">
        <v>11.370758</v>
      </c>
      <c r="BD411" t="n">
        <v>44.533102</v>
      </c>
      <c r="BE411" t="s"/>
      <c r="BF411" t="s"/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93</v>
      </c>
    </row>
    <row r="412" spans="1:70">
      <c r="A412" t="s">
        <v>70</v>
      </c>
      <c r="B412" t="s">
        <v>71</v>
      </c>
      <c r="C412" t="s">
        <v>72</v>
      </c>
      <c r="D412" t="n">
        <v>2</v>
      </c>
      <c r="E412" t="s">
        <v>613</v>
      </c>
      <c r="F412" t="n">
        <v>-1</v>
      </c>
      <c r="G412" t="s">
        <v>74</v>
      </c>
      <c r="H412" t="s">
        <v>75</v>
      </c>
      <c r="I412" t="s"/>
      <c r="J412" t="s">
        <v>76</v>
      </c>
      <c r="K412" t="n">
        <v>57</v>
      </c>
      <c r="L412" t="s">
        <v>77</v>
      </c>
      <c r="M412" t="s"/>
      <c r="N412" t="s">
        <v>138</v>
      </c>
      <c r="O412" t="s">
        <v>79</v>
      </c>
      <c r="P412" t="s">
        <v>613</v>
      </c>
      <c r="Q412" t="s"/>
      <c r="R412" t="s">
        <v>80</v>
      </c>
      <c r="S412" t="s">
        <v>615</v>
      </c>
      <c r="T412" t="s">
        <v>82</v>
      </c>
      <c r="U412" t="s"/>
      <c r="V412" t="s">
        <v>83</v>
      </c>
      <c r="W412" t="s">
        <v>140</v>
      </c>
      <c r="X412" t="s"/>
      <c r="Y412" t="s">
        <v>85</v>
      </c>
      <c r="Z412">
        <f>HYPERLINK("https://hotelmonitor-cachepage.eclerx.com/savepage/tk_1542724425787706_sr_2029.html","info")</f>
        <v/>
      </c>
      <c r="AA412" t="n">
        <v>-2558964</v>
      </c>
      <c r="AB412" t="s"/>
      <c r="AC412" t="s"/>
      <c r="AD412" t="s">
        <v>86</v>
      </c>
      <c r="AE412" t="s"/>
      <c r="AF412" t="s"/>
      <c r="AG412" t="s"/>
      <c r="AH412" t="s"/>
      <c r="AI412" t="s"/>
      <c r="AJ412" t="s"/>
      <c r="AK412" t="s">
        <v>87</v>
      </c>
      <c r="AL412" t="s">
        <v>88</v>
      </c>
      <c r="AM412" t="s"/>
      <c r="AN412" t="s">
        <v>87</v>
      </c>
      <c r="AO412" t="s"/>
      <c r="AP412" t="n">
        <v>48</v>
      </c>
      <c r="AQ412" t="s">
        <v>89</v>
      </c>
      <c r="AR412" t="s">
        <v>96</v>
      </c>
      <c r="AS412" t="s"/>
      <c r="AT412" t="s">
        <v>91</v>
      </c>
      <c r="AU412" t="s"/>
      <c r="AV412" t="s"/>
      <c r="AW412" t="s"/>
      <c r="AX412" t="s"/>
      <c r="AY412" t="n">
        <v>2558964</v>
      </c>
      <c r="AZ412" t="s">
        <v>614</v>
      </c>
      <c r="BA412" t="s"/>
      <c r="BB412" t="n">
        <v>87413</v>
      </c>
      <c r="BC412" t="n">
        <v>11.370758</v>
      </c>
      <c r="BD412" t="n">
        <v>44.533102</v>
      </c>
      <c r="BE412" t="s"/>
      <c r="BF412" t="s"/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93</v>
      </c>
    </row>
    <row r="413" spans="1:70">
      <c r="A413" t="s">
        <v>70</v>
      </c>
      <c r="B413" t="s">
        <v>71</v>
      </c>
      <c r="C413" t="s">
        <v>72</v>
      </c>
      <c r="D413" t="n">
        <v>2</v>
      </c>
      <c r="E413" t="s">
        <v>613</v>
      </c>
      <c r="F413" t="n">
        <v>-1</v>
      </c>
      <c r="G413" t="s">
        <v>74</v>
      </c>
      <c r="H413" t="s">
        <v>75</v>
      </c>
      <c r="I413" t="s"/>
      <c r="J413" t="s">
        <v>76</v>
      </c>
      <c r="K413" t="n">
        <v>65</v>
      </c>
      <c r="L413" t="s">
        <v>77</v>
      </c>
      <c r="M413" t="s"/>
      <c r="N413" t="s">
        <v>616</v>
      </c>
      <c r="O413" t="s">
        <v>79</v>
      </c>
      <c r="P413" t="s">
        <v>613</v>
      </c>
      <c r="Q413" t="s"/>
      <c r="R413" t="s">
        <v>80</v>
      </c>
      <c r="S413" t="s">
        <v>323</v>
      </c>
      <c r="T413" t="s">
        <v>82</v>
      </c>
      <c r="U413" t="s"/>
      <c r="V413" t="s">
        <v>83</v>
      </c>
      <c r="W413" t="s">
        <v>84</v>
      </c>
      <c r="X413" t="s"/>
      <c r="Y413" t="s">
        <v>85</v>
      </c>
      <c r="Z413">
        <f>HYPERLINK("https://hotelmonitor-cachepage.eclerx.com/savepage/tk_1542724425787706_sr_2029.html","info")</f>
        <v/>
      </c>
      <c r="AA413" t="n">
        <v>-2558964</v>
      </c>
      <c r="AB413" t="s"/>
      <c r="AC413" t="s"/>
      <c r="AD413" t="s">
        <v>86</v>
      </c>
      <c r="AE413" t="s"/>
      <c r="AF413" t="s"/>
      <c r="AG413" t="s"/>
      <c r="AH413" t="s"/>
      <c r="AI413" t="s"/>
      <c r="AJ413" t="s"/>
      <c r="AK413" t="s">
        <v>87</v>
      </c>
      <c r="AL413" t="s">
        <v>88</v>
      </c>
      <c r="AM413" t="s"/>
      <c r="AN413" t="s">
        <v>87</v>
      </c>
      <c r="AO413" t="s"/>
      <c r="AP413" t="n">
        <v>48</v>
      </c>
      <c r="AQ413" t="s">
        <v>89</v>
      </c>
      <c r="AR413" t="s">
        <v>96</v>
      </c>
      <c r="AS413" t="s"/>
      <c r="AT413" t="s">
        <v>91</v>
      </c>
      <c r="AU413" t="s"/>
      <c r="AV413" t="s"/>
      <c r="AW413" t="s"/>
      <c r="AX413" t="s"/>
      <c r="AY413" t="n">
        <v>2558964</v>
      </c>
      <c r="AZ413" t="s">
        <v>614</v>
      </c>
      <c r="BA413" t="s"/>
      <c r="BB413" t="n">
        <v>87413</v>
      </c>
      <c r="BC413" t="n">
        <v>11.370758</v>
      </c>
      <c r="BD413" t="n">
        <v>44.533102</v>
      </c>
      <c r="BE413" t="s"/>
      <c r="BF413" t="s"/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93</v>
      </c>
    </row>
    <row r="414" spans="1:70">
      <c r="A414" t="s">
        <v>70</v>
      </c>
      <c r="B414" t="s">
        <v>71</v>
      </c>
      <c r="C414" t="s">
        <v>72</v>
      </c>
      <c r="D414" t="n">
        <v>2</v>
      </c>
      <c r="E414" t="s">
        <v>613</v>
      </c>
      <c r="F414" t="n">
        <v>-1</v>
      </c>
      <c r="G414" t="s">
        <v>74</v>
      </c>
      <c r="H414" t="s">
        <v>75</v>
      </c>
      <c r="I414" t="s"/>
      <c r="J414" t="s">
        <v>76</v>
      </c>
      <c r="K414" t="n">
        <v>76</v>
      </c>
      <c r="L414" t="s">
        <v>77</v>
      </c>
      <c r="M414" t="s"/>
      <c r="N414" t="s">
        <v>97</v>
      </c>
      <c r="O414" t="s">
        <v>79</v>
      </c>
      <c r="P414" t="s">
        <v>613</v>
      </c>
      <c r="Q414" t="s"/>
      <c r="R414" t="s">
        <v>80</v>
      </c>
      <c r="S414" t="s">
        <v>381</v>
      </c>
      <c r="T414" t="s">
        <v>82</v>
      </c>
      <c r="U414" t="s"/>
      <c r="V414" t="s">
        <v>83</v>
      </c>
      <c r="W414" t="s">
        <v>84</v>
      </c>
      <c r="X414" t="s"/>
      <c r="Y414" t="s">
        <v>85</v>
      </c>
      <c r="Z414">
        <f>HYPERLINK("https://hotelmonitor-cachepage.eclerx.com/savepage/tk_1542724425787706_sr_2029.html","info")</f>
        <v/>
      </c>
      <c r="AA414" t="n">
        <v>-2558964</v>
      </c>
      <c r="AB414" t="s"/>
      <c r="AC414" t="s"/>
      <c r="AD414" t="s">
        <v>86</v>
      </c>
      <c r="AE414" t="s"/>
      <c r="AF414" t="s"/>
      <c r="AG414" t="s"/>
      <c r="AH414" t="s"/>
      <c r="AI414" t="s"/>
      <c r="AJ414" t="s"/>
      <c r="AK414" t="s">
        <v>87</v>
      </c>
      <c r="AL414" t="s">
        <v>88</v>
      </c>
      <c r="AM414" t="s"/>
      <c r="AN414" t="s">
        <v>87</v>
      </c>
      <c r="AO414" t="s"/>
      <c r="AP414" t="n">
        <v>48</v>
      </c>
      <c r="AQ414" t="s">
        <v>89</v>
      </c>
      <c r="AR414" t="s">
        <v>99</v>
      </c>
      <c r="AS414" t="s"/>
      <c r="AT414" t="s">
        <v>91</v>
      </c>
      <c r="AU414" t="s"/>
      <c r="AV414" t="s"/>
      <c r="AW414" t="s"/>
      <c r="AX414" t="s"/>
      <c r="AY414" t="n">
        <v>2558964</v>
      </c>
      <c r="AZ414" t="s">
        <v>614</v>
      </c>
      <c r="BA414" t="s"/>
      <c r="BB414" t="n">
        <v>87413</v>
      </c>
      <c r="BC414" t="n">
        <v>11.370758</v>
      </c>
      <c r="BD414" t="n">
        <v>44.533102</v>
      </c>
      <c r="BE414" t="s"/>
      <c r="BF414" t="s"/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93</v>
      </c>
    </row>
    <row r="415" spans="1:70">
      <c r="A415" t="s">
        <v>70</v>
      </c>
      <c r="B415" t="s">
        <v>71</v>
      </c>
      <c r="C415" t="s">
        <v>72</v>
      </c>
      <c r="D415" t="n">
        <v>2</v>
      </c>
      <c r="E415" t="s">
        <v>613</v>
      </c>
      <c r="F415" t="n">
        <v>-1</v>
      </c>
      <c r="G415" t="s">
        <v>74</v>
      </c>
      <c r="H415" t="s">
        <v>75</v>
      </c>
      <c r="I415" t="s"/>
      <c r="J415" t="s">
        <v>76</v>
      </c>
      <c r="K415" t="n">
        <v>79</v>
      </c>
      <c r="L415" t="s">
        <v>77</v>
      </c>
      <c r="M415" t="s"/>
      <c r="N415" t="s">
        <v>138</v>
      </c>
      <c r="O415" t="s">
        <v>79</v>
      </c>
      <c r="P415" t="s">
        <v>613</v>
      </c>
      <c r="Q415" t="s"/>
      <c r="R415" t="s">
        <v>80</v>
      </c>
      <c r="S415" t="s">
        <v>325</v>
      </c>
      <c r="T415" t="s">
        <v>82</v>
      </c>
      <c r="U415" t="s"/>
      <c r="V415" t="s">
        <v>83</v>
      </c>
      <c r="W415" t="s">
        <v>84</v>
      </c>
      <c r="X415" t="s"/>
      <c r="Y415" t="s">
        <v>85</v>
      </c>
      <c r="Z415">
        <f>HYPERLINK("https://hotelmonitor-cachepage.eclerx.com/savepage/tk_1542724425787706_sr_2029.html","info")</f>
        <v/>
      </c>
      <c r="AA415" t="n">
        <v>-2558964</v>
      </c>
      <c r="AB415" t="s"/>
      <c r="AC415" t="s"/>
      <c r="AD415" t="s">
        <v>86</v>
      </c>
      <c r="AE415" t="s"/>
      <c r="AF415" t="s"/>
      <c r="AG415" t="s"/>
      <c r="AH415" t="s"/>
      <c r="AI415" t="s"/>
      <c r="AJ415" t="s"/>
      <c r="AK415" t="s">
        <v>87</v>
      </c>
      <c r="AL415" t="s">
        <v>88</v>
      </c>
      <c r="AM415" t="s"/>
      <c r="AN415" t="s">
        <v>87</v>
      </c>
      <c r="AO415" t="s"/>
      <c r="AP415" t="n">
        <v>48</v>
      </c>
      <c r="AQ415" t="s">
        <v>89</v>
      </c>
      <c r="AR415" t="s">
        <v>96</v>
      </c>
      <c r="AS415" t="s"/>
      <c r="AT415" t="s">
        <v>91</v>
      </c>
      <c r="AU415" t="s"/>
      <c r="AV415" t="s"/>
      <c r="AW415" t="s"/>
      <c r="AX415" t="s"/>
      <c r="AY415" t="n">
        <v>2558964</v>
      </c>
      <c r="AZ415" t="s">
        <v>614</v>
      </c>
      <c r="BA415" t="s"/>
      <c r="BB415" t="n">
        <v>87413</v>
      </c>
      <c r="BC415" t="n">
        <v>11.370758</v>
      </c>
      <c r="BD415" t="n">
        <v>44.533102</v>
      </c>
      <c r="BE415" t="s"/>
      <c r="BF415" t="s"/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93</v>
      </c>
    </row>
    <row r="416" spans="1:70">
      <c r="A416" t="s">
        <v>70</v>
      </c>
      <c r="B416" t="s">
        <v>71</v>
      </c>
      <c r="C416" t="s">
        <v>72</v>
      </c>
      <c r="D416" t="n">
        <v>2</v>
      </c>
      <c r="E416" t="s">
        <v>617</v>
      </c>
      <c r="F416" t="s"/>
      <c r="G416" t="s">
        <v>74</v>
      </c>
      <c r="H416" t="s">
        <v>75</v>
      </c>
      <c r="I416" t="s"/>
      <c r="J416" t="s">
        <v>76</v>
      </c>
      <c r="K416" t="n">
        <v>525</v>
      </c>
      <c r="L416" t="s">
        <v>77</v>
      </c>
      <c r="M416" t="s"/>
      <c r="N416" t="s">
        <v>138</v>
      </c>
      <c r="O416" t="s">
        <v>79</v>
      </c>
      <c r="P416" t="s">
        <v>617</v>
      </c>
      <c r="Q416" t="s"/>
      <c r="R416" t="s">
        <v>80</v>
      </c>
      <c r="S416" t="s">
        <v>618</v>
      </c>
      <c r="T416" t="s">
        <v>82</v>
      </c>
      <c r="U416" t="s"/>
      <c r="V416" t="s">
        <v>83</v>
      </c>
      <c r="W416" t="s">
        <v>84</v>
      </c>
      <c r="X416" t="s"/>
      <c r="Y416" t="s">
        <v>85</v>
      </c>
      <c r="Z416">
        <f>HYPERLINK("https://hotelmonitor-cachepage.eclerx.com/savepage/tk_15427245209831905_sr_2029.html","info")</f>
        <v/>
      </c>
      <c r="AA416" t="s"/>
      <c r="AB416" t="s"/>
      <c r="AC416" t="s"/>
      <c r="AD416" t="s">
        <v>86</v>
      </c>
      <c r="AE416" t="s"/>
      <c r="AF416" t="s"/>
      <c r="AG416" t="s"/>
      <c r="AH416" t="s"/>
      <c r="AI416" t="s"/>
      <c r="AJ416" t="s"/>
      <c r="AK416" t="s">
        <v>87</v>
      </c>
      <c r="AL416" t="s">
        <v>88</v>
      </c>
      <c r="AM416" t="s"/>
      <c r="AN416" t="s">
        <v>87</v>
      </c>
      <c r="AO416" t="s"/>
      <c r="AP416" t="n">
        <v>86</v>
      </c>
      <c r="AQ416" t="s">
        <v>89</v>
      </c>
      <c r="AR416" t="s">
        <v>96</v>
      </c>
      <c r="AS416" t="s"/>
      <c r="AT416" t="s">
        <v>91</v>
      </c>
      <c r="AU416" t="s"/>
      <c r="AV416" t="s"/>
      <c r="AW416" t="s"/>
      <c r="AX416" t="s"/>
      <c r="AY416" t="s"/>
      <c r="AZ416" t="s"/>
      <c r="BA416" t="s"/>
      <c r="BB416" t="n">
        <v>160251</v>
      </c>
      <c r="BC416" t="s"/>
      <c r="BD416" t="s"/>
      <c r="BE416" t="s"/>
      <c r="BF416" t="s"/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93</v>
      </c>
    </row>
    <row r="417" spans="1:70">
      <c r="A417" t="s">
        <v>70</v>
      </c>
      <c r="B417" t="s">
        <v>71</v>
      </c>
      <c r="C417" t="s">
        <v>72</v>
      </c>
      <c r="D417" t="n">
        <v>2</v>
      </c>
      <c r="E417" t="s">
        <v>619</v>
      </c>
      <c r="F417" t="n">
        <v>-1</v>
      </c>
      <c r="G417" t="s">
        <v>74</v>
      </c>
      <c r="H417" t="s">
        <v>75</v>
      </c>
      <c r="I417" t="s"/>
      <c r="J417" t="s">
        <v>76</v>
      </c>
      <c r="K417" t="n">
        <v>114</v>
      </c>
      <c r="L417" t="s">
        <v>77</v>
      </c>
      <c r="M417" t="s"/>
      <c r="N417" t="s">
        <v>97</v>
      </c>
      <c r="O417" t="s">
        <v>79</v>
      </c>
      <c r="P417" t="s">
        <v>619</v>
      </c>
      <c r="Q417" t="s"/>
      <c r="R417" t="s">
        <v>80</v>
      </c>
      <c r="S417" t="s">
        <v>95</v>
      </c>
      <c r="T417" t="s">
        <v>82</v>
      </c>
      <c r="U417" t="s"/>
      <c r="V417" t="s">
        <v>83</v>
      </c>
      <c r="W417" t="s">
        <v>84</v>
      </c>
      <c r="X417" t="s"/>
      <c r="Y417" t="s">
        <v>85</v>
      </c>
      <c r="Z417">
        <f>HYPERLINK("https://hotelmonitor-cachepage.eclerx.com/savepage/tk_15427245012773716_sr_2029.html","info")</f>
        <v/>
      </c>
      <c r="AA417" t="n">
        <v>-2449676</v>
      </c>
      <c r="AB417" t="s"/>
      <c r="AC417" t="s"/>
      <c r="AD417" t="s">
        <v>86</v>
      </c>
      <c r="AE417" t="s"/>
      <c r="AF417" t="s"/>
      <c r="AG417" t="s"/>
      <c r="AH417" t="s"/>
      <c r="AI417" t="s"/>
      <c r="AJ417" t="s"/>
      <c r="AK417" t="s">
        <v>87</v>
      </c>
      <c r="AL417" t="s">
        <v>88</v>
      </c>
      <c r="AM417" t="s"/>
      <c r="AN417" t="s">
        <v>87</v>
      </c>
      <c r="AO417" t="s"/>
      <c r="AP417" t="n">
        <v>78</v>
      </c>
      <c r="AQ417" t="s">
        <v>89</v>
      </c>
      <c r="AR417" t="s">
        <v>99</v>
      </c>
      <c r="AS417" t="s"/>
      <c r="AT417" t="s">
        <v>91</v>
      </c>
      <c r="AU417" t="s"/>
      <c r="AV417" t="s"/>
      <c r="AW417" t="s"/>
      <c r="AX417" t="s"/>
      <c r="AY417" t="n">
        <v>2449676</v>
      </c>
      <c r="AZ417" t="s">
        <v>620</v>
      </c>
      <c r="BA417" t="s"/>
      <c r="BB417" t="n">
        <v>117938</v>
      </c>
      <c r="BC417" t="n">
        <v>12.210973</v>
      </c>
      <c r="BD417" t="n">
        <v>44.436127</v>
      </c>
      <c r="BE417" t="s"/>
      <c r="BF417" t="s"/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93</v>
      </c>
    </row>
    <row r="418" spans="1:70">
      <c r="A418" t="s">
        <v>70</v>
      </c>
      <c r="B418" t="s">
        <v>71</v>
      </c>
      <c r="C418" t="s">
        <v>72</v>
      </c>
      <c r="D418" t="n">
        <v>2</v>
      </c>
      <c r="E418" t="s">
        <v>621</v>
      </c>
      <c r="F418" t="n">
        <v>2035345</v>
      </c>
      <c r="G418" t="s">
        <v>74</v>
      </c>
      <c r="H418" t="s">
        <v>75</v>
      </c>
      <c r="I418" t="s"/>
      <c r="J418" t="s">
        <v>76</v>
      </c>
      <c r="K418" t="n">
        <v>75</v>
      </c>
      <c r="L418" t="s">
        <v>77</v>
      </c>
      <c r="M418" t="s"/>
      <c r="N418" t="s">
        <v>184</v>
      </c>
      <c r="O418" t="s">
        <v>79</v>
      </c>
      <c r="P418" t="s">
        <v>622</v>
      </c>
      <c r="Q418" t="s"/>
      <c r="R418" t="s">
        <v>80</v>
      </c>
      <c r="S418" t="s">
        <v>175</v>
      </c>
      <c r="T418" t="s">
        <v>82</v>
      </c>
      <c r="U418" t="s"/>
      <c r="V418" t="s">
        <v>83</v>
      </c>
      <c r="W418" t="s">
        <v>140</v>
      </c>
      <c r="X418" t="s"/>
      <c r="Y418" t="s">
        <v>85</v>
      </c>
      <c r="Z418">
        <f>HYPERLINK("https://hotelmonitor-cachepage.eclerx.com/savepage/tk_15427244665616548_sr_2029.html","info")</f>
        <v/>
      </c>
      <c r="AA418" t="n">
        <v>18026</v>
      </c>
      <c r="AB418" t="s"/>
      <c r="AC418" t="s"/>
      <c r="AD418" t="s">
        <v>86</v>
      </c>
      <c r="AE418" t="s"/>
      <c r="AF418" t="s"/>
      <c r="AG418" t="s"/>
      <c r="AH418" t="s"/>
      <c r="AI418" t="s"/>
      <c r="AJ418" t="s"/>
      <c r="AK418" t="s">
        <v>87</v>
      </c>
      <c r="AL418" t="s">
        <v>88</v>
      </c>
      <c r="AM418" t="s"/>
      <c r="AN418" t="s">
        <v>87</v>
      </c>
      <c r="AO418" t="s"/>
      <c r="AP418" t="n">
        <v>64</v>
      </c>
      <c r="AQ418" t="s">
        <v>89</v>
      </c>
      <c r="AR418" t="s">
        <v>96</v>
      </c>
      <c r="AS418" t="s"/>
      <c r="AT418" t="s">
        <v>91</v>
      </c>
      <c r="AU418" t="s"/>
      <c r="AV418" t="s"/>
      <c r="AW418" t="s"/>
      <c r="AX418" t="s"/>
      <c r="AY418" t="n">
        <v>2312018</v>
      </c>
      <c r="AZ418" t="s">
        <v>623</v>
      </c>
      <c r="BA418" t="s"/>
      <c r="BB418" t="n">
        <v>71882</v>
      </c>
      <c r="BC418" t="n">
        <v>12.618654</v>
      </c>
      <c r="BD418" t="n">
        <v>44.03397</v>
      </c>
      <c r="BE418" t="s"/>
      <c r="BF418" t="s"/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93</v>
      </c>
    </row>
    <row r="419" spans="1:70">
      <c r="A419" t="s">
        <v>70</v>
      </c>
      <c r="B419" t="s">
        <v>71</v>
      </c>
      <c r="C419" t="s">
        <v>72</v>
      </c>
      <c r="D419" t="n">
        <v>2</v>
      </c>
      <c r="E419" t="s">
        <v>621</v>
      </c>
      <c r="F419" t="n">
        <v>2035345</v>
      </c>
      <c r="G419" t="s">
        <v>74</v>
      </c>
      <c r="H419" t="s">
        <v>75</v>
      </c>
      <c r="I419" t="s"/>
      <c r="J419" t="s">
        <v>76</v>
      </c>
      <c r="K419" t="n">
        <v>77</v>
      </c>
      <c r="L419" t="s">
        <v>77</v>
      </c>
      <c r="M419" t="s"/>
      <c r="N419" t="s">
        <v>184</v>
      </c>
      <c r="O419" t="s">
        <v>79</v>
      </c>
      <c r="P419" t="s">
        <v>622</v>
      </c>
      <c r="Q419" t="s"/>
      <c r="R419" t="s">
        <v>80</v>
      </c>
      <c r="S419" t="s">
        <v>501</v>
      </c>
      <c r="T419" t="s">
        <v>82</v>
      </c>
      <c r="U419" t="s"/>
      <c r="V419" t="s">
        <v>83</v>
      </c>
      <c r="W419" t="s">
        <v>84</v>
      </c>
      <c r="X419" t="s"/>
      <c r="Y419" t="s">
        <v>85</v>
      </c>
      <c r="Z419">
        <f>HYPERLINK("https://hotelmonitor-cachepage.eclerx.com/savepage/tk_15427244665616548_sr_2029.html","info")</f>
        <v/>
      </c>
      <c r="AA419" t="n">
        <v>18026</v>
      </c>
      <c r="AB419" t="s"/>
      <c r="AC419" t="s"/>
      <c r="AD419" t="s">
        <v>86</v>
      </c>
      <c r="AE419" t="s"/>
      <c r="AF419" t="s"/>
      <c r="AG419" t="s"/>
      <c r="AH419" t="s"/>
      <c r="AI419" t="s"/>
      <c r="AJ419" t="s"/>
      <c r="AK419" t="s">
        <v>87</v>
      </c>
      <c r="AL419" t="s">
        <v>88</v>
      </c>
      <c r="AM419" t="s"/>
      <c r="AN419" t="s">
        <v>87</v>
      </c>
      <c r="AO419" t="s"/>
      <c r="AP419" t="n">
        <v>64</v>
      </c>
      <c r="AQ419" t="s">
        <v>89</v>
      </c>
      <c r="AR419" t="s">
        <v>96</v>
      </c>
      <c r="AS419" t="s"/>
      <c r="AT419" t="s">
        <v>91</v>
      </c>
      <c r="AU419" t="s"/>
      <c r="AV419" t="s"/>
      <c r="AW419" t="s"/>
      <c r="AX419" t="s"/>
      <c r="AY419" t="n">
        <v>2312018</v>
      </c>
      <c r="AZ419" t="s">
        <v>623</v>
      </c>
      <c r="BA419" t="s"/>
      <c r="BB419" t="n">
        <v>71882</v>
      </c>
      <c r="BC419" t="n">
        <v>12.618654</v>
      </c>
      <c r="BD419" t="n">
        <v>44.03397</v>
      </c>
      <c r="BE419" t="s"/>
      <c r="BF419" t="s"/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93</v>
      </c>
    </row>
    <row r="420" spans="1:70">
      <c r="A420" t="s">
        <v>70</v>
      </c>
      <c r="B420" t="s">
        <v>71</v>
      </c>
      <c r="C420" t="s">
        <v>72</v>
      </c>
      <c r="D420" t="n">
        <v>2</v>
      </c>
      <c r="E420" t="s">
        <v>624</v>
      </c>
      <c r="F420" t="n">
        <v>-1</v>
      </c>
      <c r="G420" t="s">
        <v>74</v>
      </c>
      <c r="H420" t="s">
        <v>75</v>
      </c>
      <c r="I420" t="s"/>
      <c r="J420" t="s">
        <v>76</v>
      </c>
      <c r="K420" t="n">
        <v>137</v>
      </c>
      <c r="L420" t="s">
        <v>77</v>
      </c>
      <c r="M420" t="s"/>
      <c r="N420" t="s">
        <v>625</v>
      </c>
      <c r="O420" t="s">
        <v>79</v>
      </c>
      <c r="P420" t="s">
        <v>624</v>
      </c>
      <c r="Q420" t="s"/>
      <c r="R420" t="s">
        <v>80</v>
      </c>
      <c r="S420" t="s">
        <v>288</v>
      </c>
      <c r="T420" t="s">
        <v>82</v>
      </c>
      <c r="U420" t="s"/>
      <c r="V420" t="s">
        <v>83</v>
      </c>
      <c r="W420" t="s">
        <v>84</v>
      </c>
      <c r="X420" t="s"/>
      <c r="Y420" t="s">
        <v>85</v>
      </c>
      <c r="Z420">
        <f>HYPERLINK("https://hotelmonitor-cachepage.eclerx.com/savepage/tk_15427245064692802_sr_2029.html","info")</f>
        <v/>
      </c>
      <c r="AA420" t="n">
        <v>-3775193</v>
      </c>
      <c r="AB420" t="s"/>
      <c r="AC420" t="s"/>
      <c r="AD420" t="s">
        <v>86</v>
      </c>
      <c r="AE420" t="s"/>
      <c r="AF420" t="s"/>
      <c r="AG420" t="s"/>
      <c r="AH420" t="s"/>
      <c r="AI420" t="s"/>
      <c r="AJ420" t="s"/>
      <c r="AK420" t="s">
        <v>87</v>
      </c>
      <c r="AL420" t="s">
        <v>88</v>
      </c>
      <c r="AM420" t="s"/>
      <c r="AN420" t="s">
        <v>87</v>
      </c>
      <c r="AO420" t="s"/>
      <c r="AP420" t="n">
        <v>80</v>
      </c>
      <c r="AQ420" t="s">
        <v>89</v>
      </c>
      <c r="AR420" t="s">
        <v>90</v>
      </c>
      <c r="AS420" t="s"/>
      <c r="AT420" t="s">
        <v>91</v>
      </c>
      <c r="AU420" t="s"/>
      <c r="AV420" t="s"/>
      <c r="AW420" t="s"/>
      <c r="AX420" t="s"/>
      <c r="AY420" t="n">
        <v>3775193</v>
      </c>
      <c r="AZ420" t="s">
        <v>626</v>
      </c>
      <c r="BA420" t="s"/>
      <c r="BB420" t="n">
        <v>94422</v>
      </c>
      <c r="BC420" t="n">
        <v>12.344866991043</v>
      </c>
      <c r="BD420" t="n">
        <v>44.309543164168</v>
      </c>
      <c r="BE420" t="s"/>
      <c r="BF420" t="s"/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93</v>
      </c>
    </row>
    <row r="421" spans="1:70">
      <c r="A421" t="s">
        <v>70</v>
      </c>
      <c r="B421" t="s">
        <v>71</v>
      </c>
      <c r="C421" t="s">
        <v>72</v>
      </c>
      <c r="D421" t="n">
        <v>2</v>
      </c>
      <c r="E421" t="s">
        <v>624</v>
      </c>
      <c r="F421" t="n">
        <v>-1</v>
      </c>
      <c r="G421" t="s">
        <v>74</v>
      </c>
      <c r="H421" t="s">
        <v>75</v>
      </c>
      <c r="I421" t="s"/>
      <c r="J421" t="s">
        <v>76</v>
      </c>
      <c r="K421" t="n">
        <v>139</v>
      </c>
      <c r="L421" t="s">
        <v>77</v>
      </c>
      <c r="M421" t="s"/>
      <c r="N421" t="s">
        <v>153</v>
      </c>
      <c r="O421" t="s">
        <v>79</v>
      </c>
      <c r="P421" t="s">
        <v>624</v>
      </c>
      <c r="Q421" t="s"/>
      <c r="R421" t="s">
        <v>80</v>
      </c>
      <c r="S421" t="s">
        <v>575</v>
      </c>
      <c r="T421" t="s">
        <v>82</v>
      </c>
      <c r="U421" t="s"/>
      <c r="V421" t="s">
        <v>83</v>
      </c>
      <c r="W421" t="s">
        <v>84</v>
      </c>
      <c r="X421" t="s"/>
      <c r="Y421" t="s">
        <v>85</v>
      </c>
      <c r="Z421">
        <f>HYPERLINK("https://hotelmonitor-cachepage.eclerx.com/savepage/tk_15427245064692802_sr_2029.html","info")</f>
        <v/>
      </c>
      <c r="AA421" t="n">
        <v>-3775193</v>
      </c>
      <c r="AB421" t="s"/>
      <c r="AC421" t="s"/>
      <c r="AD421" t="s">
        <v>86</v>
      </c>
      <c r="AE421" t="s"/>
      <c r="AF421" t="s"/>
      <c r="AG421" t="s"/>
      <c r="AH421" t="s"/>
      <c r="AI421" t="s"/>
      <c r="AJ421" t="s"/>
      <c r="AK421" t="s">
        <v>87</v>
      </c>
      <c r="AL421" t="s">
        <v>88</v>
      </c>
      <c r="AM421" t="s"/>
      <c r="AN421" t="s">
        <v>87</v>
      </c>
      <c r="AO421" t="s"/>
      <c r="AP421" t="n">
        <v>80</v>
      </c>
      <c r="AQ421" t="s">
        <v>89</v>
      </c>
      <c r="AR421" t="s">
        <v>96</v>
      </c>
      <c r="AS421" t="s"/>
      <c r="AT421" t="s">
        <v>91</v>
      </c>
      <c r="AU421" t="s"/>
      <c r="AV421" t="s"/>
      <c r="AW421" t="s"/>
      <c r="AX421" t="s"/>
      <c r="AY421" t="n">
        <v>3775193</v>
      </c>
      <c r="AZ421" t="s">
        <v>626</v>
      </c>
      <c r="BA421" t="s"/>
      <c r="BB421" t="n">
        <v>94422</v>
      </c>
      <c r="BC421" t="n">
        <v>12.344866991043</v>
      </c>
      <c r="BD421" t="n">
        <v>44.309543164168</v>
      </c>
      <c r="BE421" t="s"/>
      <c r="BF421" t="s"/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93</v>
      </c>
    </row>
    <row r="422" spans="1:70">
      <c r="A422" t="s">
        <v>70</v>
      </c>
      <c r="B422" t="s">
        <v>71</v>
      </c>
      <c r="C422" t="s">
        <v>72</v>
      </c>
      <c r="D422" t="n">
        <v>2</v>
      </c>
      <c r="E422" t="s">
        <v>624</v>
      </c>
      <c r="F422" t="n">
        <v>-1</v>
      </c>
      <c r="G422" t="s">
        <v>74</v>
      </c>
      <c r="H422" t="s">
        <v>75</v>
      </c>
      <c r="I422" t="s"/>
      <c r="J422" t="s">
        <v>76</v>
      </c>
      <c r="K422" t="n">
        <v>155</v>
      </c>
      <c r="L422" t="s">
        <v>77</v>
      </c>
      <c r="M422" t="s"/>
      <c r="N422" t="s">
        <v>627</v>
      </c>
      <c r="O422" t="s">
        <v>79</v>
      </c>
      <c r="P422" t="s">
        <v>624</v>
      </c>
      <c r="Q422" t="s"/>
      <c r="R422" t="s">
        <v>80</v>
      </c>
      <c r="S422" t="s">
        <v>628</v>
      </c>
      <c r="T422" t="s">
        <v>82</v>
      </c>
      <c r="U422" t="s"/>
      <c r="V422" t="s">
        <v>83</v>
      </c>
      <c r="W422" t="s">
        <v>84</v>
      </c>
      <c r="X422" t="s"/>
      <c r="Y422" t="s">
        <v>85</v>
      </c>
      <c r="Z422">
        <f>HYPERLINK("https://hotelmonitor-cachepage.eclerx.com/savepage/tk_15427245064692802_sr_2029.html","info")</f>
        <v/>
      </c>
      <c r="AA422" t="n">
        <v>-3775193</v>
      </c>
      <c r="AB422" t="s"/>
      <c r="AC422" t="s"/>
      <c r="AD422" t="s">
        <v>86</v>
      </c>
      <c r="AE422" t="s"/>
      <c r="AF422" t="s"/>
      <c r="AG422" t="s"/>
      <c r="AH422" t="s"/>
      <c r="AI422" t="s"/>
      <c r="AJ422" t="s"/>
      <c r="AK422" t="s">
        <v>87</v>
      </c>
      <c r="AL422" t="s">
        <v>88</v>
      </c>
      <c r="AM422" t="s"/>
      <c r="AN422" t="s">
        <v>87</v>
      </c>
      <c r="AO422" t="s"/>
      <c r="AP422" t="n">
        <v>80</v>
      </c>
      <c r="AQ422" t="s">
        <v>89</v>
      </c>
      <c r="AR422" t="s">
        <v>96</v>
      </c>
      <c r="AS422" t="s"/>
      <c r="AT422" t="s">
        <v>91</v>
      </c>
      <c r="AU422" t="s"/>
      <c r="AV422" t="s"/>
      <c r="AW422" t="s"/>
      <c r="AX422" t="s"/>
      <c r="AY422" t="n">
        <v>3775193</v>
      </c>
      <c r="AZ422" t="s">
        <v>626</v>
      </c>
      <c r="BA422" t="s"/>
      <c r="BB422" t="n">
        <v>94422</v>
      </c>
      <c r="BC422" t="n">
        <v>12.344866991043</v>
      </c>
      <c r="BD422" t="n">
        <v>44.309543164168</v>
      </c>
      <c r="BE422" t="s"/>
      <c r="BF422" t="s"/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93</v>
      </c>
    </row>
    <row r="423" spans="1:70">
      <c r="A423" t="s">
        <v>70</v>
      </c>
      <c r="B423" t="s">
        <v>71</v>
      </c>
      <c r="C423" t="s">
        <v>72</v>
      </c>
      <c r="D423" t="n">
        <v>2</v>
      </c>
      <c r="E423" t="s">
        <v>624</v>
      </c>
      <c r="F423" t="n">
        <v>-1</v>
      </c>
      <c r="G423" t="s">
        <v>74</v>
      </c>
      <c r="H423" t="s">
        <v>75</v>
      </c>
      <c r="I423" t="s"/>
      <c r="J423" t="s">
        <v>76</v>
      </c>
      <c r="K423" t="n">
        <v>166</v>
      </c>
      <c r="L423" t="s">
        <v>77</v>
      </c>
      <c r="M423" t="s"/>
      <c r="N423" t="s">
        <v>629</v>
      </c>
      <c r="O423" t="s">
        <v>79</v>
      </c>
      <c r="P423" t="s">
        <v>624</v>
      </c>
      <c r="Q423" t="s"/>
      <c r="R423" t="s">
        <v>80</v>
      </c>
      <c r="S423" t="s">
        <v>374</v>
      </c>
      <c r="T423" t="s">
        <v>82</v>
      </c>
      <c r="U423" t="s"/>
      <c r="V423" t="s">
        <v>83</v>
      </c>
      <c r="W423" t="s">
        <v>84</v>
      </c>
      <c r="X423" t="s"/>
      <c r="Y423" t="s">
        <v>85</v>
      </c>
      <c r="Z423">
        <f>HYPERLINK("https://hotelmonitor-cachepage.eclerx.com/savepage/tk_15427245064692802_sr_2029.html","info")</f>
        <v/>
      </c>
      <c r="AA423" t="n">
        <v>-3775193</v>
      </c>
      <c r="AB423" t="s"/>
      <c r="AC423" t="s"/>
      <c r="AD423" t="s">
        <v>86</v>
      </c>
      <c r="AE423" t="s"/>
      <c r="AF423" t="s"/>
      <c r="AG423" t="s"/>
      <c r="AH423" t="s"/>
      <c r="AI423" t="s"/>
      <c r="AJ423" t="s"/>
      <c r="AK423" t="s">
        <v>87</v>
      </c>
      <c r="AL423" t="s">
        <v>88</v>
      </c>
      <c r="AM423" t="s"/>
      <c r="AN423" t="s">
        <v>87</v>
      </c>
      <c r="AO423" t="s"/>
      <c r="AP423" t="n">
        <v>80</v>
      </c>
      <c r="AQ423" t="s">
        <v>89</v>
      </c>
      <c r="AR423" t="s">
        <v>96</v>
      </c>
      <c r="AS423" t="s"/>
      <c r="AT423" t="s">
        <v>91</v>
      </c>
      <c r="AU423" t="s"/>
      <c r="AV423" t="s"/>
      <c r="AW423" t="s"/>
      <c r="AX423" t="s"/>
      <c r="AY423" t="n">
        <v>3775193</v>
      </c>
      <c r="AZ423" t="s">
        <v>626</v>
      </c>
      <c r="BA423" t="s"/>
      <c r="BB423" t="n">
        <v>94422</v>
      </c>
      <c r="BC423" t="n">
        <v>12.344866991043</v>
      </c>
      <c r="BD423" t="n">
        <v>44.309543164168</v>
      </c>
      <c r="BE423" t="s"/>
      <c r="BF423" t="s"/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93</v>
      </c>
    </row>
    <row r="424" spans="1:70">
      <c r="A424" t="s">
        <v>70</v>
      </c>
      <c r="B424" t="s">
        <v>71</v>
      </c>
      <c r="C424" t="s">
        <v>72</v>
      </c>
      <c r="D424" t="n">
        <v>2</v>
      </c>
      <c r="E424" t="s">
        <v>624</v>
      </c>
      <c r="F424" t="n">
        <v>-1</v>
      </c>
      <c r="G424" t="s">
        <v>74</v>
      </c>
      <c r="H424" t="s">
        <v>75</v>
      </c>
      <c r="I424" t="s"/>
      <c r="J424" t="s">
        <v>76</v>
      </c>
      <c r="K424" t="n">
        <v>190</v>
      </c>
      <c r="L424" t="s">
        <v>77</v>
      </c>
      <c r="M424" t="s"/>
      <c r="N424" t="s">
        <v>135</v>
      </c>
      <c r="O424" t="s">
        <v>79</v>
      </c>
      <c r="P424" t="s">
        <v>624</v>
      </c>
      <c r="Q424" t="s"/>
      <c r="R424" t="s">
        <v>80</v>
      </c>
      <c r="S424" t="s">
        <v>630</v>
      </c>
      <c r="T424" t="s">
        <v>82</v>
      </c>
      <c r="U424" t="s"/>
      <c r="V424" t="s">
        <v>83</v>
      </c>
      <c r="W424" t="s">
        <v>84</v>
      </c>
      <c r="X424" t="s"/>
      <c r="Y424" t="s">
        <v>85</v>
      </c>
      <c r="Z424">
        <f>HYPERLINK("https://hotelmonitor-cachepage.eclerx.com/savepage/tk_15427245064692802_sr_2029.html","info")</f>
        <v/>
      </c>
      <c r="AA424" t="n">
        <v>-3775193</v>
      </c>
      <c r="AB424" t="s"/>
      <c r="AC424" t="s"/>
      <c r="AD424" t="s">
        <v>86</v>
      </c>
      <c r="AE424" t="s"/>
      <c r="AF424" t="s"/>
      <c r="AG424" t="s"/>
      <c r="AH424" t="s"/>
      <c r="AI424" t="s"/>
      <c r="AJ424" t="s"/>
      <c r="AK424" t="s">
        <v>87</v>
      </c>
      <c r="AL424" t="s">
        <v>88</v>
      </c>
      <c r="AM424" t="s"/>
      <c r="AN424" t="s">
        <v>87</v>
      </c>
      <c r="AO424" t="s"/>
      <c r="AP424" t="n">
        <v>80</v>
      </c>
      <c r="AQ424" t="s">
        <v>89</v>
      </c>
      <c r="AR424" t="s">
        <v>90</v>
      </c>
      <c r="AS424" t="s"/>
      <c r="AT424" t="s">
        <v>91</v>
      </c>
      <c r="AU424" t="s"/>
      <c r="AV424" t="s"/>
      <c r="AW424" t="s"/>
      <c r="AX424" t="s"/>
      <c r="AY424" t="n">
        <v>3775193</v>
      </c>
      <c r="AZ424" t="s">
        <v>626</v>
      </c>
      <c r="BA424" t="s"/>
      <c r="BB424" t="n">
        <v>94422</v>
      </c>
      <c r="BC424" t="n">
        <v>12.344866991043</v>
      </c>
      <c r="BD424" t="n">
        <v>44.309543164168</v>
      </c>
      <c r="BE424" t="s"/>
      <c r="BF424" t="s"/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93</v>
      </c>
    </row>
    <row r="425" spans="1:70">
      <c r="A425" t="s">
        <v>70</v>
      </c>
      <c r="B425" t="s">
        <v>71</v>
      </c>
      <c r="C425" t="s">
        <v>72</v>
      </c>
      <c r="D425" t="n">
        <v>2</v>
      </c>
      <c r="E425" t="s">
        <v>631</v>
      </c>
      <c r="F425" t="n">
        <v>-1</v>
      </c>
      <c r="G425" t="s">
        <v>74</v>
      </c>
      <c r="H425" t="s">
        <v>75</v>
      </c>
      <c r="I425" t="s"/>
      <c r="J425" t="s">
        <v>76</v>
      </c>
      <c r="K425" t="n">
        <v>95</v>
      </c>
      <c r="L425" t="s">
        <v>77</v>
      </c>
      <c r="M425" t="s"/>
      <c r="N425" t="s">
        <v>131</v>
      </c>
      <c r="O425" t="s">
        <v>79</v>
      </c>
      <c r="P425" t="s">
        <v>631</v>
      </c>
      <c r="Q425" t="s"/>
      <c r="R425" t="s">
        <v>80</v>
      </c>
      <c r="S425" t="s">
        <v>218</v>
      </c>
      <c r="T425" t="s">
        <v>82</v>
      </c>
      <c r="U425" t="s"/>
      <c r="V425" t="s">
        <v>83</v>
      </c>
      <c r="W425" t="s">
        <v>84</v>
      </c>
      <c r="X425" t="s"/>
      <c r="Y425" t="s">
        <v>85</v>
      </c>
      <c r="Z425">
        <f>HYPERLINK("https://hotelmonitor-cachepage.eclerx.com/savepage/tk_1542724423507802_sr_2029.html","info")</f>
        <v/>
      </c>
      <c r="AA425" t="n">
        <v>-3489443</v>
      </c>
      <c r="AB425" t="s"/>
      <c r="AC425" t="s"/>
      <c r="AD425" t="s">
        <v>86</v>
      </c>
      <c r="AE425" t="s"/>
      <c r="AF425" t="s"/>
      <c r="AG425" t="s"/>
      <c r="AH425" t="s"/>
      <c r="AI425" t="s"/>
      <c r="AJ425" t="s"/>
      <c r="AK425" t="s">
        <v>87</v>
      </c>
      <c r="AL425" t="s">
        <v>88</v>
      </c>
      <c r="AM425" t="s"/>
      <c r="AN425" t="s">
        <v>87</v>
      </c>
      <c r="AO425" t="s"/>
      <c r="AP425" t="n">
        <v>47</v>
      </c>
      <c r="AQ425" t="s">
        <v>89</v>
      </c>
      <c r="AR425" t="s">
        <v>99</v>
      </c>
      <c r="AS425" t="s"/>
      <c r="AT425" t="s">
        <v>91</v>
      </c>
      <c r="AU425" t="s"/>
      <c r="AV425" t="s"/>
      <c r="AW425" t="s"/>
      <c r="AX425" t="s"/>
      <c r="AY425" t="n">
        <v>3489443</v>
      </c>
      <c r="AZ425" t="s">
        <v>632</v>
      </c>
      <c r="BA425" t="s"/>
      <c r="BB425" t="n">
        <v>158242</v>
      </c>
      <c r="BC425" t="n">
        <v>11.348212</v>
      </c>
      <c r="BD425" t="n">
        <v>44.497563</v>
      </c>
      <c r="BE425" t="s"/>
      <c r="BF425" t="s"/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93</v>
      </c>
    </row>
    <row r="426" spans="1:70">
      <c r="A426" t="s">
        <v>70</v>
      </c>
      <c r="B426" t="s">
        <v>71</v>
      </c>
      <c r="C426" t="s">
        <v>72</v>
      </c>
      <c r="D426" t="n">
        <v>2</v>
      </c>
      <c r="E426" t="s">
        <v>633</v>
      </c>
      <c r="F426" t="n">
        <v>-1</v>
      </c>
      <c r="G426" t="s">
        <v>74</v>
      </c>
      <c r="H426" t="s">
        <v>75</v>
      </c>
      <c r="I426" t="s"/>
      <c r="J426" t="s">
        <v>76</v>
      </c>
      <c r="K426" t="n">
        <v>128</v>
      </c>
      <c r="L426" t="s">
        <v>77</v>
      </c>
      <c r="M426" t="s"/>
      <c r="N426" t="s">
        <v>634</v>
      </c>
      <c r="O426" t="s">
        <v>79</v>
      </c>
      <c r="P426" t="s">
        <v>633</v>
      </c>
      <c r="Q426" t="s"/>
      <c r="R426" t="s">
        <v>80</v>
      </c>
      <c r="S426" t="s">
        <v>107</v>
      </c>
      <c r="T426" t="s">
        <v>82</v>
      </c>
      <c r="U426" t="s"/>
      <c r="V426" t="s">
        <v>83</v>
      </c>
      <c r="W426" t="s">
        <v>84</v>
      </c>
      <c r="X426" t="s"/>
      <c r="Y426" t="s">
        <v>85</v>
      </c>
      <c r="Z426">
        <f>HYPERLINK("https://hotelmonitor-cachepage.eclerx.com/savepage/tk_15427244589654574_sr_2029.html","info")</f>
        <v/>
      </c>
      <c r="AA426" t="n">
        <v>-6796335</v>
      </c>
      <c r="AB426" t="s"/>
      <c r="AC426" t="s"/>
      <c r="AD426" t="s">
        <v>86</v>
      </c>
      <c r="AE426" t="s"/>
      <c r="AF426" t="s"/>
      <c r="AG426" t="s"/>
      <c r="AH426" t="s"/>
      <c r="AI426" t="s"/>
      <c r="AJ426" t="s"/>
      <c r="AK426" t="s">
        <v>87</v>
      </c>
      <c r="AL426" t="s">
        <v>88</v>
      </c>
      <c r="AM426" t="s"/>
      <c r="AN426" t="s">
        <v>87</v>
      </c>
      <c r="AO426" t="s"/>
      <c r="AP426" t="n">
        <v>61</v>
      </c>
      <c r="AQ426" t="s">
        <v>89</v>
      </c>
      <c r="AR426" t="s">
        <v>542</v>
      </c>
      <c r="AS426" t="s"/>
      <c r="AT426" t="s">
        <v>91</v>
      </c>
      <c r="AU426" t="s"/>
      <c r="AV426" t="s"/>
      <c r="AW426" t="s"/>
      <c r="AX426" t="s"/>
      <c r="AY426" t="n">
        <v>6796335</v>
      </c>
      <c r="AZ426" t="s">
        <v>560</v>
      </c>
      <c r="BA426" t="s"/>
      <c r="BB426" t="n">
        <v>169525</v>
      </c>
      <c r="BC426" t="s"/>
      <c r="BD426" t="s"/>
      <c r="BE426" t="s"/>
      <c r="BF426" t="s"/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93</v>
      </c>
    </row>
    <row r="427" spans="1:70">
      <c r="A427" t="s">
        <v>70</v>
      </c>
      <c r="B427" t="s">
        <v>71</v>
      </c>
      <c r="C427" t="s">
        <v>72</v>
      </c>
      <c r="D427" t="n">
        <v>2</v>
      </c>
      <c r="E427" t="s">
        <v>635</v>
      </c>
      <c r="F427" t="n">
        <v>4460682</v>
      </c>
      <c r="G427" t="s">
        <v>74</v>
      </c>
      <c r="H427" t="s">
        <v>75</v>
      </c>
      <c r="I427" t="s"/>
      <c r="J427" t="s">
        <v>76</v>
      </c>
      <c r="K427" t="n">
        <v>510</v>
      </c>
      <c r="L427" t="s">
        <v>77</v>
      </c>
      <c r="M427" t="s"/>
      <c r="N427" t="s">
        <v>636</v>
      </c>
      <c r="O427" t="s">
        <v>79</v>
      </c>
      <c r="P427" t="s">
        <v>637</v>
      </c>
      <c r="Q427" t="s"/>
      <c r="R427" t="s">
        <v>80</v>
      </c>
      <c r="S427" t="s">
        <v>638</v>
      </c>
      <c r="T427" t="s">
        <v>82</v>
      </c>
      <c r="U427" t="s"/>
      <c r="V427" t="s">
        <v>83</v>
      </c>
      <c r="W427" t="s">
        <v>84</v>
      </c>
      <c r="X427" t="s"/>
      <c r="Y427" t="s">
        <v>85</v>
      </c>
      <c r="Z427">
        <f>HYPERLINK("https://hotelmonitor-cachepage.eclerx.com/savepage/tk_15427244941688857_sr_2029.html","info")</f>
        <v/>
      </c>
      <c r="AA427" t="n">
        <v>336249</v>
      </c>
      <c r="AB427" t="s"/>
      <c r="AC427" t="s"/>
      <c r="AD427" t="s">
        <v>86</v>
      </c>
      <c r="AE427" t="s"/>
      <c r="AF427" t="s"/>
      <c r="AG427" t="s"/>
      <c r="AH427" t="s"/>
      <c r="AI427" t="s"/>
      <c r="AJ427" t="s"/>
      <c r="AK427" t="s">
        <v>87</v>
      </c>
      <c r="AL427" t="s">
        <v>88</v>
      </c>
      <c r="AM427" t="s"/>
      <c r="AN427" t="s">
        <v>87</v>
      </c>
      <c r="AO427" t="s"/>
      <c r="AP427" t="n">
        <v>75</v>
      </c>
      <c r="AQ427" t="s">
        <v>89</v>
      </c>
      <c r="AR427" t="s">
        <v>96</v>
      </c>
      <c r="AS427" t="s"/>
      <c r="AT427" t="s">
        <v>91</v>
      </c>
      <c r="AU427" t="s"/>
      <c r="AV427" t="s"/>
      <c r="AW427" t="s"/>
      <c r="AX427" t="s"/>
      <c r="AY427" t="n">
        <v>6666913</v>
      </c>
      <c r="AZ427" t="s">
        <v>639</v>
      </c>
      <c r="BA427" t="s"/>
      <c r="BB427" t="n">
        <v>64828</v>
      </c>
      <c r="BC427" t="n">
        <v>12.689225077629</v>
      </c>
      <c r="BD427" t="n">
        <v>43.858853774862</v>
      </c>
      <c r="BE427" t="s"/>
      <c r="BF427" t="s"/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93</v>
      </c>
    </row>
    <row r="428" spans="1:70">
      <c r="A428" t="s">
        <v>70</v>
      </c>
      <c r="B428" t="s">
        <v>71</v>
      </c>
      <c r="C428" t="s">
        <v>72</v>
      </c>
      <c r="D428" t="n">
        <v>2</v>
      </c>
      <c r="E428" t="s">
        <v>635</v>
      </c>
      <c r="F428" t="n">
        <v>4460682</v>
      </c>
      <c r="G428" t="s">
        <v>74</v>
      </c>
      <c r="H428" t="s">
        <v>75</v>
      </c>
      <c r="I428" t="s"/>
      <c r="J428" t="s">
        <v>76</v>
      </c>
      <c r="K428" t="n">
        <v>510</v>
      </c>
      <c r="L428" t="s">
        <v>77</v>
      </c>
      <c r="M428" t="s"/>
      <c r="N428" t="s">
        <v>640</v>
      </c>
      <c r="O428" t="s">
        <v>79</v>
      </c>
      <c r="P428" t="s">
        <v>637</v>
      </c>
      <c r="Q428" t="s"/>
      <c r="R428" t="s">
        <v>80</v>
      </c>
      <c r="S428" t="s">
        <v>638</v>
      </c>
      <c r="T428" t="s">
        <v>82</v>
      </c>
      <c r="U428" t="s"/>
      <c r="V428" t="s">
        <v>83</v>
      </c>
      <c r="W428" t="s">
        <v>84</v>
      </c>
      <c r="X428" t="s"/>
      <c r="Y428" t="s">
        <v>85</v>
      </c>
      <c r="Z428">
        <f>HYPERLINK("https://hotelmonitor-cachepage.eclerx.com/savepage/tk_15427244941688857_sr_2029.html","info")</f>
        <v/>
      </c>
      <c r="AA428" t="n">
        <v>336249</v>
      </c>
      <c r="AB428" t="s"/>
      <c r="AC428" t="s"/>
      <c r="AD428" t="s">
        <v>86</v>
      </c>
      <c r="AE428" t="s"/>
      <c r="AF428" t="s"/>
      <c r="AG428" t="s"/>
      <c r="AH428" t="s"/>
      <c r="AI428" t="s"/>
      <c r="AJ428" t="s"/>
      <c r="AK428" t="s">
        <v>87</v>
      </c>
      <c r="AL428" t="s">
        <v>88</v>
      </c>
      <c r="AM428" t="s"/>
      <c r="AN428" t="s">
        <v>87</v>
      </c>
      <c r="AO428" t="s"/>
      <c r="AP428" t="n">
        <v>75</v>
      </c>
      <c r="AQ428" t="s">
        <v>89</v>
      </c>
      <c r="AR428" t="s">
        <v>96</v>
      </c>
      <c r="AS428" t="s"/>
      <c r="AT428" t="s">
        <v>91</v>
      </c>
      <c r="AU428" t="s"/>
      <c r="AV428" t="s"/>
      <c r="AW428" t="s"/>
      <c r="AX428" t="s"/>
      <c r="AY428" t="n">
        <v>6666913</v>
      </c>
      <c r="AZ428" t="s">
        <v>639</v>
      </c>
      <c r="BA428" t="s"/>
      <c r="BB428" t="n">
        <v>64828</v>
      </c>
      <c r="BC428" t="n">
        <v>12.689225077629</v>
      </c>
      <c r="BD428" t="n">
        <v>43.858853774862</v>
      </c>
      <c r="BE428" t="s"/>
      <c r="BF428" t="s"/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93</v>
      </c>
    </row>
    <row r="429" spans="1:70">
      <c r="A429" t="s">
        <v>70</v>
      </c>
      <c r="B429" t="s">
        <v>71</v>
      </c>
      <c r="C429" t="s">
        <v>72</v>
      </c>
      <c r="D429" t="n">
        <v>2</v>
      </c>
      <c r="E429" t="s">
        <v>635</v>
      </c>
      <c r="F429" t="n">
        <v>4460682</v>
      </c>
      <c r="G429" t="s">
        <v>74</v>
      </c>
      <c r="H429" t="s">
        <v>75</v>
      </c>
      <c r="I429" t="s"/>
      <c r="J429" t="s">
        <v>76</v>
      </c>
      <c r="K429" t="n">
        <v>510</v>
      </c>
      <c r="L429" t="s">
        <v>77</v>
      </c>
      <c r="M429" t="s"/>
      <c r="N429" t="s">
        <v>641</v>
      </c>
      <c r="O429" t="s">
        <v>79</v>
      </c>
      <c r="P429" t="s">
        <v>637</v>
      </c>
      <c r="Q429" t="s"/>
      <c r="R429" t="s">
        <v>80</v>
      </c>
      <c r="S429" t="s">
        <v>638</v>
      </c>
      <c r="T429" t="s">
        <v>82</v>
      </c>
      <c r="U429" t="s"/>
      <c r="V429" t="s">
        <v>83</v>
      </c>
      <c r="W429" t="s">
        <v>84</v>
      </c>
      <c r="X429" t="s"/>
      <c r="Y429" t="s">
        <v>85</v>
      </c>
      <c r="Z429">
        <f>HYPERLINK("https://hotelmonitor-cachepage.eclerx.com/savepage/tk_15427244941688857_sr_2029.html","info")</f>
        <v/>
      </c>
      <c r="AA429" t="n">
        <v>336249</v>
      </c>
      <c r="AB429" t="s"/>
      <c r="AC429" t="s"/>
      <c r="AD429" t="s">
        <v>86</v>
      </c>
      <c r="AE429" t="s"/>
      <c r="AF429" t="s"/>
      <c r="AG429" t="s"/>
      <c r="AH429" t="s"/>
      <c r="AI429" t="s"/>
      <c r="AJ429" t="s"/>
      <c r="AK429" t="s">
        <v>87</v>
      </c>
      <c r="AL429" t="s">
        <v>88</v>
      </c>
      <c r="AM429" t="s"/>
      <c r="AN429" t="s">
        <v>87</v>
      </c>
      <c r="AO429" t="s"/>
      <c r="AP429" t="n">
        <v>75</v>
      </c>
      <c r="AQ429" t="s">
        <v>89</v>
      </c>
      <c r="AR429" t="s">
        <v>96</v>
      </c>
      <c r="AS429" t="s"/>
      <c r="AT429" t="s">
        <v>91</v>
      </c>
      <c r="AU429" t="s"/>
      <c r="AV429" t="s"/>
      <c r="AW429" t="s"/>
      <c r="AX429" t="s"/>
      <c r="AY429" t="n">
        <v>6666913</v>
      </c>
      <c r="AZ429" t="s">
        <v>639</v>
      </c>
      <c r="BA429" t="s"/>
      <c r="BB429" t="n">
        <v>64828</v>
      </c>
      <c r="BC429" t="n">
        <v>12.689225077629</v>
      </c>
      <c r="BD429" t="n">
        <v>43.858853774862</v>
      </c>
      <c r="BE429" t="s"/>
      <c r="BF429" t="s"/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93</v>
      </c>
    </row>
    <row r="430" spans="1:70">
      <c r="A430" t="s">
        <v>70</v>
      </c>
      <c r="B430" t="s">
        <v>71</v>
      </c>
      <c r="C430" t="s">
        <v>72</v>
      </c>
      <c r="D430" t="n">
        <v>2</v>
      </c>
      <c r="E430" t="s">
        <v>642</v>
      </c>
      <c r="F430" t="n">
        <v>-1</v>
      </c>
      <c r="G430" t="s">
        <v>74</v>
      </c>
      <c r="H430" t="s">
        <v>75</v>
      </c>
      <c r="I430" t="s"/>
      <c r="J430" t="s">
        <v>76</v>
      </c>
      <c r="K430" t="n">
        <v>88</v>
      </c>
      <c r="L430" t="s">
        <v>77</v>
      </c>
      <c r="M430" t="s"/>
      <c r="N430" t="s">
        <v>643</v>
      </c>
      <c r="O430" t="s">
        <v>79</v>
      </c>
      <c r="P430" t="s">
        <v>642</v>
      </c>
      <c r="Q430" t="s"/>
      <c r="R430" t="s">
        <v>80</v>
      </c>
      <c r="S430" t="s">
        <v>539</v>
      </c>
      <c r="T430" t="s">
        <v>82</v>
      </c>
      <c r="U430" t="s"/>
      <c r="V430" t="s">
        <v>83</v>
      </c>
      <c r="W430" t="s">
        <v>140</v>
      </c>
      <c r="X430" t="s"/>
      <c r="Y430" t="s">
        <v>85</v>
      </c>
      <c r="Z430">
        <f>HYPERLINK("https://hotelmonitor-cachepage.eclerx.com/savepage/tk_15427244309349768_sr_2029.html","info")</f>
        <v/>
      </c>
      <c r="AA430" t="n">
        <v>-3721242</v>
      </c>
      <c r="AB430" t="s"/>
      <c r="AC430" t="s"/>
      <c r="AD430" t="s">
        <v>86</v>
      </c>
      <c r="AE430" t="s"/>
      <c r="AF430" t="s"/>
      <c r="AG430" t="s"/>
      <c r="AH430" t="s"/>
      <c r="AI430" t="s"/>
      <c r="AJ430" t="s"/>
      <c r="AK430" t="s">
        <v>87</v>
      </c>
      <c r="AL430" t="s">
        <v>88</v>
      </c>
      <c r="AM430" t="s"/>
      <c r="AN430" t="s">
        <v>87</v>
      </c>
      <c r="AO430" t="s"/>
      <c r="AP430" t="n">
        <v>50</v>
      </c>
      <c r="AQ430" t="s">
        <v>89</v>
      </c>
      <c r="AR430" t="s">
        <v>96</v>
      </c>
      <c r="AS430" t="s"/>
      <c r="AT430" t="s">
        <v>91</v>
      </c>
      <c r="AU430" t="s"/>
      <c r="AV430" t="s"/>
      <c r="AW430" t="s"/>
      <c r="AX430" t="s"/>
      <c r="AY430" t="n">
        <v>3721242</v>
      </c>
      <c r="AZ430" t="s">
        <v>644</v>
      </c>
      <c r="BA430" t="s"/>
      <c r="BB430" t="n">
        <v>111195</v>
      </c>
      <c r="BC430" t="n">
        <v>11.344758542759</v>
      </c>
      <c r="BD430" t="n">
        <v>44.501919897791</v>
      </c>
      <c r="BE430" t="s"/>
      <c r="BF430" t="s"/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93</v>
      </c>
    </row>
    <row r="431" spans="1:70">
      <c r="A431" t="s">
        <v>70</v>
      </c>
      <c r="B431" t="s">
        <v>71</v>
      </c>
      <c r="C431" t="s">
        <v>72</v>
      </c>
      <c r="D431" t="n">
        <v>2</v>
      </c>
      <c r="E431" t="s">
        <v>642</v>
      </c>
      <c r="F431" t="n">
        <v>-1</v>
      </c>
      <c r="G431" t="s">
        <v>74</v>
      </c>
      <c r="H431" t="s">
        <v>75</v>
      </c>
      <c r="I431" t="s"/>
      <c r="J431" t="s">
        <v>76</v>
      </c>
      <c r="K431" t="n">
        <v>92</v>
      </c>
      <c r="L431" t="s">
        <v>77</v>
      </c>
      <c r="M431" t="s"/>
      <c r="N431" t="s">
        <v>97</v>
      </c>
      <c r="O431" t="s">
        <v>79</v>
      </c>
      <c r="P431" t="s">
        <v>642</v>
      </c>
      <c r="Q431" t="s"/>
      <c r="R431" t="s">
        <v>80</v>
      </c>
      <c r="S431" t="s">
        <v>405</v>
      </c>
      <c r="T431" t="s">
        <v>82</v>
      </c>
      <c r="U431" t="s"/>
      <c r="V431" t="s">
        <v>83</v>
      </c>
      <c r="W431" t="s">
        <v>140</v>
      </c>
      <c r="X431" t="s"/>
      <c r="Y431" t="s">
        <v>85</v>
      </c>
      <c r="Z431">
        <f>HYPERLINK("https://hotelmonitor-cachepage.eclerx.com/savepage/tk_15427244309349768_sr_2029.html","info")</f>
        <v/>
      </c>
      <c r="AA431" t="n">
        <v>-3721242</v>
      </c>
      <c r="AB431" t="s"/>
      <c r="AC431" t="s"/>
      <c r="AD431" t="s">
        <v>86</v>
      </c>
      <c r="AE431" t="s"/>
      <c r="AF431" t="s"/>
      <c r="AG431" t="s"/>
      <c r="AH431" t="s"/>
      <c r="AI431" t="s"/>
      <c r="AJ431" t="s"/>
      <c r="AK431" t="s">
        <v>87</v>
      </c>
      <c r="AL431" t="s">
        <v>88</v>
      </c>
      <c r="AM431" t="s"/>
      <c r="AN431" t="s">
        <v>87</v>
      </c>
      <c r="AO431" t="s"/>
      <c r="AP431" t="n">
        <v>50</v>
      </c>
      <c r="AQ431" t="s">
        <v>89</v>
      </c>
      <c r="AR431" t="s">
        <v>99</v>
      </c>
      <c r="AS431" t="s"/>
      <c r="AT431" t="s">
        <v>91</v>
      </c>
      <c r="AU431" t="s"/>
      <c r="AV431" t="s"/>
      <c r="AW431" t="s"/>
      <c r="AX431" t="s"/>
      <c r="AY431" t="n">
        <v>3721242</v>
      </c>
      <c r="AZ431" t="s">
        <v>644</v>
      </c>
      <c r="BA431" t="s"/>
      <c r="BB431" t="n">
        <v>111195</v>
      </c>
      <c r="BC431" t="n">
        <v>11.344758542759</v>
      </c>
      <c r="BD431" t="n">
        <v>44.501919897791</v>
      </c>
      <c r="BE431" t="s"/>
      <c r="BF431" t="s"/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93</v>
      </c>
    </row>
    <row r="432" spans="1:70">
      <c r="A432" t="s">
        <v>70</v>
      </c>
      <c r="B432" t="s">
        <v>71</v>
      </c>
      <c r="C432" t="s">
        <v>72</v>
      </c>
      <c r="D432" t="n">
        <v>2</v>
      </c>
      <c r="E432" t="s">
        <v>642</v>
      </c>
      <c r="F432" t="n">
        <v>-1</v>
      </c>
      <c r="G432" t="s">
        <v>74</v>
      </c>
      <c r="H432" t="s">
        <v>75</v>
      </c>
      <c r="I432" t="s"/>
      <c r="J432" t="s">
        <v>76</v>
      </c>
      <c r="K432" t="n">
        <v>95</v>
      </c>
      <c r="L432" t="s">
        <v>77</v>
      </c>
      <c r="M432" t="s"/>
      <c r="N432" t="s">
        <v>138</v>
      </c>
      <c r="O432" t="s">
        <v>79</v>
      </c>
      <c r="P432" t="s">
        <v>642</v>
      </c>
      <c r="Q432" t="s"/>
      <c r="R432" t="s">
        <v>80</v>
      </c>
      <c r="S432" t="s">
        <v>218</v>
      </c>
      <c r="T432" t="s">
        <v>82</v>
      </c>
      <c r="U432" t="s"/>
      <c r="V432" t="s">
        <v>83</v>
      </c>
      <c r="W432" t="s">
        <v>140</v>
      </c>
      <c r="X432" t="s"/>
      <c r="Y432" t="s">
        <v>85</v>
      </c>
      <c r="Z432">
        <f>HYPERLINK("https://hotelmonitor-cachepage.eclerx.com/savepage/tk_15427244309349768_sr_2029.html","info")</f>
        <v/>
      </c>
      <c r="AA432" t="n">
        <v>-3721242</v>
      </c>
      <c r="AB432" t="s"/>
      <c r="AC432" t="s"/>
      <c r="AD432" t="s">
        <v>86</v>
      </c>
      <c r="AE432" t="s"/>
      <c r="AF432" t="s"/>
      <c r="AG432" t="s"/>
      <c r="AH432" t="s"/>
      <c r="AI432" t="s"/>
      <c r="AJ432" t="s"/>
      <c r="AK432" t="s">
        <v>87</v>
      </c>
      <c r="AL432" t="s">
        <v>88</v>
      </c>
      <c r="AM432" t="s"/>
      <c r="AN432" t="s">
        <v>87</v>
      </c>
      <c r="AO432" t="s"/>
      <c r="AP432" t="n">
        <v>50</v>
      </c>
      <c r="AQ432" t="s">
        <v>89</v>
      </c>
      <c r="AR432" t="s">
        <v>96</v>
      </c>
      <c r="AS432" t="s"/>
      <c r="AT432" t="s">
        <v>91</v>
      </c>
      <c r="AU432" t="s"/>
      <c r="AV432" t="s"/>
      <c r="AW432" t="s"/>
      <c r="AX432" t="s"/>
      <c r="AY432" t="n">
        <v>3721242</v>
      </c>
      <c r="AZ432" t="s">
        <v>644</v>
      </c>
      <c r="BA432" t="s"/>
      <c r="BB432" t="n">
        <v>111195</v>
      </c>
      <c r="BC432" t="n">
        <v>11.344758542759</v>
      </c>
      <c r="BD432" t="n">
        <v>44.501919897791</v>
      </c>
      <c r="BE432" t="s"/>
      <c r="BF432" t="s"/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93</v>
      </c>
    </row>
    <row r="433" spans="1:70">
      <c r="A433" t="s">
        <v>70</v>
      </c>
      <c r="B433" t="s">
        <v>71</v>
      </c>
      <c r="C433" t="s">
        <v>72</v>
      </c>
      <c r="D433" t="n">
        <v>2</v>
      </c>
      <c r="E433" t="s">
        <v>642</v>
      </c>
      <c r="F433" t="n">
        <v>-1</v>
      </c>
      <c r="G433" t="s">
        <v>74</v>
      </c>
      <c r="H433" t="s">
        <v>75</v>
      </c>
      <c r="I433" t="s"/>
      <c r="J433" t="s">
        <v>76</v>
      </c>
      <c r="K433" t="n">
        <v>104</v>
      </c>
      <c r="L433" t="s">
        <v>77</v>
      </c>
      <c r="M433" t="s"/>
      <c r="N433" t="s">
        <v>645</v>
      </c>
      <c r="O433" t="s">
        <v>79</v>
      </c>
      <c r="P433" t="s">
        <v>642</v>
      </c>
      <c r="Q433" t="s"/>
      <c r="R433" t="s">
        <v>80</v>
      </c>
      <c r="S433" t="s">
        <v>130</v>
      </c>
      <c r="T433" t="s">
        <v>82</v>
      </c>
      <c r="U433" t="s"/>
      <c r="V433" t="s">
        <v>83</v>
      </c>
      <c r="W433" t="s">
        <v>140</v>
      </c>
      <c r="X433" t="s"/>
      <c r="Y433" t="s">
        <v>85</v>
      </c>
      <c r="Z433">
        <f>HYPERLINK("https://hotelmonitor-cachepage.eclerx.com/savepage/tk_15427244309349768_sr_2029.html","info")</f>
        <v/>
      </c>
      <c r="AA433" t="n">
        <v>-3721242</v>
      </c>
      <c r="AB433" t="s"/>
      <c r="AC433" t="s"/>
      <c r="AD433" t="s">
        <v>86</v>
      </c>
      <c r="AE433" t="s"/>
      <c r="AF433" t="s"/>
      <c r="AG433" t="s"/>
      <c r="AH433" t="s"/>
      <c r="AI433" t="s"/>
      <c r="AJ433" t="s"/>
      <c r="AK433" t="s">
        <v>87</v>
      </c>
      <c r="AL433" t="s">
        <v>88</v>
      </c>
      <c r="AM433" t="s"/>
      <c r="AN433" t="s">
        <v>87</v>
      </c>
      <c r="AO433" t="s"/>
      <c r="AP433" t="n">
        <v>50</v>
      </c>
      <c r="AQ433" t="s">
        <v>89</v>
      </c>
      <c r="AR433" t="s">
        <v>96</v>
      </c>
      <c r="AS433" t="s"/>
      <c r="AT433" t="s">
        <v>91</v>
      </c>
      <c r="AU433" t="s"/>
      <c r="AV433" t="s"/>
      <c r="AW433" t="s"/>
      <c r="AX433" t="s"/>
      <c r="AY433" t="n">
        <v>3721242</v>
      </c>
      <c r="AZ433" t="s">
        <v>644</v>
      </c>
      <c r="BA433" t="s"/>
      <c r="BB433" t="n">
        <v>111195</v>
      </c>
      <c r="BC433" t="n">
        <v>11.344758542759</v>
      </c>
      <c r="BD433" t="n">
        <v>44.501919897791</v>
      </c>
      <c r="BE433" t="s"/>
      <c r="BF433" t="s"/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93</v>
      </c>
    </row>
    <row r="434" spans="1:70">
      <c r="A434" t="s">
        <v>70</v>
      </c>
      <c r="B434" t="s">
        <v>71</v>
      </c>
      <c r="C434" t="s">
        <v>72</v>
      </c>
      <c r="D434" t="n">
        <v>2</v>
      </c>
      <c r="E434" t="s">
        <v>642</v>
      </c>
      <c r="F434" t="n">
        <v>-1</v>
      </c>
      <c r="G434" t="s">
        <v>74</v>
      </c>
      <c r="H434" t="s">
        <v>75</v>
      </c>
      <c r="I434" t="s"/>
      <c r="J434" t="s">
        <v>76</v>
      </c>
      <c r="K434" t="n">
        <v>108</v>
      </c>
      <c r="L434" t="s">
        <v>77</v>
      </c>
      <c r="M434" t="s"/>
      <c r="N434" t="s">
        <v>339</v>
      </c>
      <c r="O434" t="s">
        <v>79</v>
      </c>
      <c r="P434" t="s">
        <v>642</v>
      </c>
      <c r="Q434" t="s"/>
      <c r="R434" t="s">
        <v>80</v>
      </c>
      <c r="S434" t="s">
        <v>234</v>
      </c>
      <c r="T434" t="s">
        <v>82</v>
      </c>
      <c r="U434" t="s"/>
      <c r="V434" t="s">
        <v>83</v>
      </c>
      <c r="W434" t="s">
        <v>140</v>
      </c>
      <c r="X434" t="s"/>
      <c r="Y434" t="s">
        <v>85</v>
      </c>
      <c r="Z434">
        <f>HYPERLINK("https://hotelmonitor-cachepage.eclerx.com/savepage/tk_15427244309349768_sr_2029.html","info")</f>
        <v/>
      </c>
      <c r="AA434" t="n">
        <v>-3721242</v>
      </c>
      <c r="AB434" t="s"/>
      <c r="AC434" t="s"/>
      <c r="AD434" t="s">
        <v>86</v>
      </c>
      <c r="AE434" t="s"/>
      <c r="AF434" t="s"/>
      <c r="AG434" t="s"/>
      <c r="AH434" t="s"/>
      <c r="AI434" t="s"/>
      <c r="AJ434" t="s"/>
      <c r="AK434" t="s">
        <v>87</v>
      </c>
      <c r="AL434" t="s">
        <v>88</v>
      </c>
      <c r="AM434" t="s"/>
      <c r="AN434" t="s">
        <v>87</v>
      </c>
      <c r="AO434" t="s"/>
      <c r="AP434" t="n">
        <v>50</v>
      </c>
      <c r="AQ434" t="s">
        <v>89</v>
      </c>
      <c r="AR434" t="s">
        <v>99</v>
      </c>
      <c r="AS434" t="s"/>
      <c r="AT434" t="s">
        <v>91</v>
      </c>
      <c r="AU434" t="s"/>
      <c r="AV434" t="s"/>
      <c r="AW434" t="s"/>
      <c r="AX434" t="s"/>
      <c r="AY434" t="n">
        <v>3721242</v>
      </c>
      <c r="AZ434" t="s">
        <v>644</v>
      </c>
      <c r="BA434" t="s"/>
      <c r="BB434" t="n">
        <v>111195</v>
      </c>
      <c r="BC434" t="n">
        <v>11.344758542759</v>
      </c>
      <c r="BD434" t="n">
        <v>44.501919897791</v>
      </c>
      <c r="BE434" t="s"/>
      <c r="BF434" t="s"/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93</v>
      </c>
    </row>
    <row r="435" spans="1:70">
      <c r="A435" t="s">
        <v>70</v>
      </c>
      <c r="B435" t="s">
        <v>71</v>
      </c>
      <c r="C435" t="s">
        <v>72</v>
      </c>
      <c r="D435" t="n">
        <v>2</v>
      </c>
      <c r="E435" t="s">
        <v>642</v>
      </c>
      <c r="F435" t="n">
        <v>-1</v>
      </c>
      <c r="G435" t="s">
        <v>74</v>
      </c>
      <c r="H435" t="s">
        <v>75</v>
      </c>
      <c r="I435" t="s"/>
      <c r="J435" t="s">
        <v>76</v>
      </c>
      <c r="K435" t="n">
        <v>119</v>
      </c>
      <c r="L435" t="s">
        <v>77</v>
      </c>
      <c r="M435" t="s"/>
      <c r="N435" t="s">
        <v>643</v>
      </c>
      <c r="O435" t="s">
        <v>79</v>
      </c>
      <c r="P435" t="s">
        <v>642</v>
      </c>
      <c r="Q435" t="s"/>
      <c r="R435" t="s">
        <v>80</v>
      </c>
      <c r="S435" t="s">
        <v>409</v>
      </c>
      <c r="T435" t="s">
        <v>82</v>
      </c>
      <c r="U435" t="s"/>
      <c r="V435" t="s">
        <v>83</v>
      </c>
      <c r="W435" t="s">
        <v>84</v>
      </c>
      <c r="X435" t="s"/>
      <c r="Y435" t="s">
        <v>85</v>
      </c>
      <c r="Z435">
        <f>HYPERLINK("https://hotelmonitor-cachepage.eclerx.com/savepage/tk_15427244309349768_sr_2029.html","info")</f>
        <v/>
      </c>
      <c r="AA435" t="n">
        <v>-3721242</v>
      </c>
      <c r="AB435" t="s"/>
      <c r="AC435" t="s"/>
      <c r="AD435" t="s">
        <v>86</v>
      </c>
      <c r="AE435" t="s"/>
      <c r="AF435" t="s"/>
      <c r="AG435" t="s"/>
      <c r="AH435" t="s"/>
      <c r="AI435" t="s"/>
      <c r="AJ435" t="s"/>
      <c r="AK435" t="s">
        <v>87</v>
      </c>
      <c r="AL435" t="s">
        <v>88</v>
      </c>
      <c r="AM435" t="s"/>
      <c r="AN435" t="s">
        <v>87</v>
      </c>
      <c r="AO435" t="s"/>
      <c r="AP435" t="n">
        <v>50</v>
      </c>
      <c r="AQ435" t="s">
        <v>89</v>
      </c>
      <c r="AR435" t="s">
        <v>96</v>
      </c>
      <c r="AS435" t="s"/>
      <c r="AT435" t="s">
        <v>91</v>
      </c>
      <c r="AU435" t="s"/>
      <c r="AV435" t="s"/>
      <c r="AW435" t="s"/>
      <c r="AX435" t="s"/>
      <c r="AY435" t="n">
        <v>3721242</v>
      </c>
      <c r="AZ435" t="s">
        <v>644</v>
      </c>
      <c r="BA435" t="s"/>
      <c r="BB435" t="n">
        <v>111195</v>
      </c>
      <c r="BC435" t="n">
        <v>11.344758542759</v>
      </c>
      <c r="BD435" t="n">
        <v>44.501919897791</v>
      </c>
      <c r="BE435" t="s"/>
      <c r="BF435" t="s"/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93</v>
      </c>
    </row>
    <row r="436" spans="1:70">
      <c r="A436" t="s">
        <v>70</v>
      </c>
      <c r="B436" t="s">
        <v>71</v>
      </c>
      <c r="C436" t="s">
        <v>72</v>
      </c>
      <c r="D436" t="n">
        <v>2</v>
      </c>
      <c r="E436" t="s">
        <v>642</v>
      </c>
      <c r="F436" t="n">
        <v>-1</v>
      </c>
      <c r="G436" t="s">
        <v>74</v>
      </c>
      <c r="H436" t="s">
        <v>75</v>
      </c>
      <c r="I436" t="s"/>
      <c r="J436" t="s">
        <v>76</v>
      </c>
      <c r="K436" t="n">
        <v>120</v>
      </c>
      <c r="L436" t="s">
        <v>77</v>
      </c>
      <c r="M436" t="s"/>
      <c r="N436" t="s">
        <v>324</v>
      </c>
      <c r="O436" t="s">
        <v>79</v>
      </c>
      <c r="P436" t="s">
        <v>642</v>
      </c>
      <c r="Q436" t="s"/>
      <c r="R436" t="s">
        <v>80</v>
      </c>
      <c r="S436" t="s">
        <v>515</v>
      </c>
      <c r="T436" t="s">
        <v>82</v>
      </c>
      <c r="U436" t="s"/>
      <c r="V436" t="s">
        <v>83</v>
      </c>
      <c r="W436" t="s">
        <v>140</v>
      </c>
      <c r="X436" t="s"/>
      <c r="Y436" t="s">
        <v>85</v>
      </c>
      <c r="Z436">
        <f>HYPERLINK("https://hotelmonitor-cachepage.eclerx.com/savepage/tk_15427244309349768_sr_2029.html","info")</f>
        <v/>
      </c>
      <c r="AA436" t="n">
        <v>-3721242</v>
      </c>
      <c r="AB436" t="s"/>
      <c r="AC436" t="s"/>
      <c r="AD436" t="s">
        <v>86</v>
      </c>
      <c r="AE436" t="s"/>
      <c r="AF436" t="s"/>
      <c r="AG436" t="s"/>
      <c r="AH436" t="s"/>
      <c r="AI436" t="s"/>
      <c r="AJ436" t="s"/>
      <c r="AK436" t="s">
        <v>87</v>
      </c>
      <c r="AL436" t="s">
        <v>88</v>
      </c>
      <c r="AM436" t="s"/>
      <c r="AN436" t="s">
        <v>87</v>
      </c>
      <c r="AO436" t="s"/>
      <c r="AP436" t="n">
        <v>50</v>
      </c>
      <c r="AQ436" t="s">
        <v>89</v>
      </c>
      <c r="AR436" t="s">
        <v>96</v>
      </c>
      <c r="AS436" t="s"/>
      <c r="AT436" t="s">
        <v>91</v>
      </c>
      <c r="AU436" t="s"/>
      <c r="AV436" t="s"/>
      <c r="AW436" t="s"/>
      <c r="AX436" t="s"/>
      <c r="AY436" t="n">
        <v>3721242</v>
      </c>
      <c r="AZ436" t="s">
        <v>644</v>
      </c>
      <c r="BA436" t="s"/>
      <c r="BB436" t="n">
        <v>111195</v>
      </c>
      <c r="BC436" t="n">
        <v>11.344758542759</v>
      </c>
      <c r="BD436" t="n">
        <v>44.501919897791</v>
      </c>
      <c r="BE436" t="s"/>
      <c r="BF436" t="s"/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93</v>
      </c>
    </row>
    <row r="437" spans="1:70">
      <c r="A437" t="s">
        <v>70</v>
      </c>
      <c r="B437" t="s">
        <v>71</v>
      </c>
      <c r="C437" t="s">
        <v>72</v>
      </c>
      <c r="D437" t="n">
        <v>2</v>
      </c>
      <c r="E437" t="s">
        <v>642</v>
      </c>
      <c r="F437" t="n">
        <v>-1</v>
      </c>
      <c r="G437" t="s">
        <v>74</v>
      </c>
      <c r="H437" t="s">
        <v>75</v>
      </c>
      <c r="I437" t="s"/>
      <c r="J437" t="s">
        <v>76</v>
      </c>
      <c r="K437" t="n">
        <v>125</v>
      </c>
      <c r="L437" t="s">
        <v>77</v>
      </c>
      <c r="M437" t="s"/>
      <c r="N437" t="s">
        <v>97</v>
      </c>
      <c r="O437" t="s">
        <v>79</v>
      </c>
      <c r="P437" t="s">
        <v>642</v>
      </c>
      <c r="Q437" t="s"/>
      <c r="R437" t="s">
        <v>80</v>
      </c>
      <c r="S437" t="s">
        <v>646</v>
      </c>
      <c r="T437" t="s">
        <v>82</v>
      </c>
      <c r="U437" t="s"/>
      <c r="V437" t="s">
        <v>83</v>
      </c>
      <c r="W437" t="s">
        <v>84</v>
      </c>
      <c r="X437" t="s"/>
      <c r="Y437" t="s">
        <v>85</v>
      </c>
      <c r="Z437">
        <f>HYPERLINK("https://hotelmonitor-cachepage.eclerx.com/savepage/tk_15427244309349768_sr_2029.html","info")</f>
        <v/>
      </c>
      <c r="AA437" t="n">
        <v>-3721242</v>
      </c>
      <c r="AB437" t="s"/>
      <c r="AC437" t="s"/>
      <c r="AD437" t="s">
        <v>86</v>
      </c>
      <c r="AE437" t="s"/>
      <c r="AF437" t="s"/>
      <c r="AG437" t="s"/>
      <c r="AH437" t="s"/>
      <c r="AI437" t="s"/>
      <c r="AJ437" t="s"/>
      <c r="AK437" t="s">
        <v>87</v>
      </c>
      <c r="AL437" t="s">
        <v>88</v>
      </c>
      <c r="AM437" t="s"/>
      <c r="AN437" t="s">
        <v>87</v>
      </c>
      <c r="AO437" t="s"/>
      <c r="AP437" t="n">
        <v>50</v>
      </c>
      <c r="AQ437" t="s">
        <v>89</v>
      </c>
      <c r="AR437" t="s">
        <v>99</v>
      </c>
      <c r="AS437" t="s"/>
      <c r="AT437" t="s">
        <v>91</v>
      </c>
      <c r="AU437" t="s"/>
      <c r="AV437" t="s"/>
      <c r="AW437" t="s"/>
      <c r="AX437" t="s"/>
      <c r="AY437" t="n">
        <v>3721242</v>
      </c>
      <c r="AZ437" t="s">
        <v>644</v>
      </c>
      <c r="BA437" t="s"/>
      <c r="BB437" t="n">
        <v>111195</v>
      </c>
      <c r="BC437" t="n">
        <v>11.344758542759</v>
      </c>
      <c r="BD437" t="n">
        <v>44.501919897791</v>
      </c>
      <c r="BE437" t="s"/>
      <c r="BF437" t="s"/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93</v>
      </c>
    </row>
    <row r="438" spans="1:70">
      <c r="A438" t="s">
        <v>70</v>
      </c>
      <c r="B438" t="s">
        <v>71</v>
      </c>
      <c r="C438" t="s">
        <v>72</v>
      </c>
      <c r="D438" t="n">
        <v>2</v>
      </c>
      <c r="E438" t="s">
        <v>642</v>
      </c>
      <c r="F438" t="n">
        <v>-1</v>
      </c>
      <c r="G438" t="s">
        <v>74</v>
      </c>
      <c r="H438" t="s">
        <v>75</v>
      </c>
      <c r="I438" t="s"/>
      <c r="J438" t="s">
        <v>76</v>
      </c>
      <c r="K438" t="n">
        <v>128</v>
      </c>
      <c r="L438" t="s">
        <v>77</v>
      </c>
      <c r="M438" t="s"/>
      <c r="N438" t="s">
        <v>138</v>
      </c>
      <c r="O438" t="s">
        <v>79</v>
      </c>
      <c r="P438" t="s">
        <v>642</v>
      </c>
      <c r="Q438" t="s"/>
      <c r="R438" t="s">
        <v>80</v>
      </c>
      <c r="S438" t="s">
        <v>107</v>
      </c>
      <c r="T438" t="s">
        <v>82</v>
      </c>
      <c r="U438" t="s"/>
      <c r="V438" t="s">
        <v>83</v>
      </c>
      <c r="W438" t="s">
        <v>84</v>
      </c>
      <c r="X438" t="s"/>
      <c r="Y438" t="s">
        <v>85</v>
      </c>
      <c r="Z438">
        <f>HYPERLINK("https://hotelmonitor-cachepage.eclerx.com/savepage/tk_15427244309349768_sr_2029.html","info")</f>
        <v/>
      </c>
      <c r="AA438" t="n">
        <v>-3721242</v>
      </c>
      <c r="AB438" t="s"/>
      <c r="AC438" t="s"/>
      <c r="AD438" t="s">
        <v>86</v>
      </c>
      <c r="AE438" t="s"/>
      <c r="AF438" t="s"/>
      <c r="AG438" t="s"/>
      <c r="AH438" t="s"/>
      <c r="AI438" t="s"/>
      <c r="AJ438" t="s"/>
      <c r="AK438" t="s">
        <v>87</v>
      </c>
      <c r="AL438" t="s">
        <v>88</v>
      </c>
      <c r="AM438" t="s"/>
      <c r="AN438" t="s">
        <v>87</v>
      </c>
      <c r="AO438" t="s"/>
      <c r="AP438" t="n">
        <v>50</v>
      </c>
      <c r="AQ438" t="s">
        <v>89</v>
      </c>
      <c r="AR438" t="s">
        <v>96</v>
      </c>
      <c r="AS438" t="s"/>
      <c r="AT438" t="s">
        <v>91</v>
      </c>
      <c r="AU438" t="s"/>
      <c r="AV438" t="s"/>
      <c r="AW438" t="s"/>
      <c r="AX438" t="s"/>
      <c r="AY438" t="n">
        <v>3721242</v>
      </c>
      <c r="AZ438" t="s">
        <v>644</v>
      </c>
      <c r="BA438" t="s"/>
      <c r="BB438" t="n">
        <v>111195</v>
      </c>
      <c r="BC438" t="n">
        <v>11.344758542759</v>
      </c>
      <c r="BD438" t="n">
        <v>44.501919897791</v>
      </c>
      <c r="BE438" t="s"/>
      <c r="BF438" t="s"/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93</v>
      </c>
    </row>
    <row r="439" spans="1:70">
      <c r="A439" t="s">
        <v>70</v>
      </c>
      <c r="B439" t="s">
        <v>71</v>
      </c>
      <c r="C439" t="s">
        <v>72</v>
      </c>
      <c r="D439" t="n">
        <v>2</v>
      </c>
      <c r="E439" t="s">
        <v>642</v>
      </c>
      <c r="F439" t="n">
        <v>-1</v>
      </c>
      <c r="G439" t="s">
        <v>74</v>
      </c>
      <c r="H439" t="s">
        <v>75</v>
      </c>
      <c r="I439" t="s"/>
      <c r="J439" t="s">
        <v>76</v>
      </c>
      <c r="K439" t="n">
        <v>134</v>
      </c>
      <c r="L439" t="s">
        <v>77</v>
      </c>
      <c r="M439" t="s"/>
      <c r="N439" t="s">
        <v>645</v>
      </c>
      <c r="O439" t="s">
        <v>79</v>
      </c>
      <c r="P439" t="s">
        <v>642</v>
      </c>
      <c r="Q439" t="s"/>
      <c r="R439" t="s">
        <v>80</v>
      </c>
      <c r="S439" t="s">
        <v>220</v>
      </c>
      <c r="T439" t="s">
        <v>82</v>
      </c>
      <c r="U439" t="s"/>
      <c r="V439" t="s">
        <v>83</v>
      </c>
      <c r="W439" t="s">
        <v>84</v>
      </c>
      <c r="X439" t="s"/>
      <c r="Y439" t="s">
        <v>85</v>
      </c>
      <c r="Z439">
        <f>HYPERLINK("https://hotelmonitor-cachepage.eclerx.com/savepage/tk_15427244309349768_sr_2029.html","info")</f>
        <v/>
      </c>
      <c r="AA439" t="n">
        <v>-3721242</v>
      </c>
      <c r="AB439" t="s"/>
      <c r="AC439" t="s"/>
      <c r="AD439" t="s">
        <v>86</v>
      </c>
      <c r="AE439" t="s"/>
      <c r="AF439" t="s"/>
      <c r="AG439" t="s"/>
      <c r="AH439" t="s"/>
      <c r="AI439" t="s"/>
      <c r="AJ439" t="s"/>
      <c r="AK439" t="s">
        <v>87</v>
      </c>
      <c r="AL439" t="s">
        <v>88</v>
      </c>
      <c r="AM439" t="s"/>
      <c r="AN439" t="s">
        <v>87</v>
      </c>
      <c r="AO439" t="s"/>
      <c r="AP439" t="n">
        <v>50</v>
      </c>
      <c r="AQ439" t="s">
        <v>89</v>
      </c>
      <c r="AR439" t="s">
        <v>96</v>
      </c>
      <c r="AS439" t="s"/>
      <c r="AT439" t="s">
        <v>91</v>
      </c>
      <c r="AU439" t="s"/>
      <c r="AV439" t="s"/>
      <c r="AW439" t="s"/>
      <c r="AX439" t="s"/>
      <c r="AY439" t="n">
        <v>3721242</v>
      </c>
      <c r="AZ439" t="s">
        <v>644</v>
      </c>
      <c r="BA439" t="s"/>
      <c r="BB439" t="n">
        <v>111195</v>
      </c>
      <c r="BC439" t="n">
        <v>11.344758542759</v>
      </c>
      <c r="BD439" t="n">
        <v>44.501919897791</v>
      </c>
      <c r="BE439" t="s"/>
      <c r="BF439" t="s"/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93</v>
      </c>
    </row>
    <row r="440" spans="1:70">
      <c r="A440" t="s">
        <v>70</v>
      </c>
      <c r="B440" t="s">
        <v>71</v>
      </c>
      <c r="C440" t="s">
        <v>72</v>
      </c>
      <c r="D440" t="n">
        <v>2</v>
      </c>
      <c r="E440" t="s">
        <v>642</v>
      </c>
      <c r="F440" t="n">
        <v>-1</v>
      </c>
      <c r="G440" t="s">
        <v>74</v>
      </c>
      <c r="H440" t="s">
        <v>75</v>
      </c>
      <c r="I440" t="s"/>
      <c r="J440" t="s">
        <v>76</v>
      </c>
      <c r="K440" t="n">
        <v>141</v>
      </c>
      <c r="L440" t="s">
        <v>77</v>
      </c>
      <c r="M440" t="s"/>
      <c r="N440" t="s">
        <v>339</v>
      </c>
      <c r="O440" t="s">
        <v>79</v>
      </c>
      <c r="P440" t="s">
        <v>642</v>
      </c>
      <c r="Q440" t="s"/>
      <c r="R440" t="s">
        <v>80</v>
      </c>
      <c r="S440" t="s">
        <v>204</v>
      </c>
      <c r="T440" t="s">
        <v>82</v>
      </c>
      <c r="U440" t="s"/>
      <c r="V440" t="s">
        <v>83</v>
      </c>
      <c r="W440" t="s">
        <v>84</v>
      </c>
      <c r="X440" t="s"/>
      <c r="Y440" t="s">
        <v>85</v>
      </c>
      <c r="Z440">
        <f>HYPERLINK("https://hotelmonitor-cachepage.eclerx.com/savepage/tk_15427244309349768_sr_2029.html","info")</f>
        <v/>
      </c>
      <c r="AA440" t="n">
        <v>-3721242</v>
      </c>
      <c r="AB440" t="s"/>
      <c r="AC440" t="s"/>
      <c r="AD440" t="s">
        <v>86</v>
      </c>
      <c r="AE440" t="s"/>
      <c r="AF440" t="s"/>
      <c r="AG440" t="s"/>
      <c r="AH440" t="s"/>
      <c r="AI440" t="s"/>
      <c r="AJ440" t="s"/>
      <c r="AK440" t="s">
        <v>87</v>
      </c>
      <c r="AL440" t="s">
        <v>88</v>
      </c>
      <c r="AM440" t="s"/>
      <c r="AN440" t="s">
        <v>87</v>
      </c>
      <c r="AO440" t="s"/>
      <c r="AP440" t="n">
        <v>50</v>
      </c>
      <c r="AQ440" t="s">
        <v>89</v>
      </c>
      <c r="AR440" t="s">
        <v>99</v>
      </c>
      <c r="AS440" t="s"/>
      <c r="AT440" t="s">
        <v>91</v>
      </c>
      <c r="AU440" t="s"/>
      <c r="AV440" t="s"/>
      <c r="AW440" t="s"/>
      <c r="AX440" t="s"/>
      <c r="AY440" t="n">
        <v>3721242</v>
      </c>
      <c r="AZ440" t="s">
        <v>644</v>
      </c>
      <c r="BA440" t="s"/>
      <c r="BB440" t="n">
        <v>111195</v>
      </c>
      <c r="BC440" t="n">
        <v>11.344758542759</v>
      </c>
      <c r="BD440" t="n">
        <v>44.501919897791</v>
      </c>
      <c r="BE440" t="s"/>
      <c r="BF440" t="s"/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93</v>
      </c>
    </row>
    <row r="441" spans="1:70">
      <c r="A441" t="s">
        <v>70</v>
      </c>
      <c r="B441" t="s">
        <v>71</v>
      </c>
      <c r="C441" t="s">
        <v>72</v>
      </c>
      <c r="D441" t="n">
        <v>2</v>
      </c>
      <c r="E441" t="s">
        <v>642</v>
      </c>
      <c r="F441" t="n">
        <v>-1</v>
      </c>
      <c r="G441" t="s">
        <v>74</v>
      </c>
      <c r="H441" t="s">
        <v>75</v>
      </c>
      <c r="I441" t="s"/>
      <c r="J441" t="s">
        <v>76</v>
      </c>
      <c r="K441" t="n">
        <v>149</v>
      </c>
      <c r="L441" t="s">
        <v>77</v>
      </c>
      <c r="M441" t="s"/>
      <c r="N441" t="s">
        <v>647</v>
      </c>
      <c r="O441" t="s">
        <v>79</v>
      </c>
      <c r="P441" t="s">
        <v>642</v>
      </c>
      <c r="Q441" t="s"/>
      <c r="R441" t="s">
        <v>80</v>
      </c>
      <c r="S441" t="s">
        <v>435</v>
      </c>
      <c r="T441" t="s">
        <v>82</v>
      </c>
      <c r="U441" t="s"/>
      <c r="V441" t="s">
        <v>83</v>
      </c>
      <c r="W441" t="s">
        <v>140</v>
      </c>
      <c r="X441" t="s"/>
      <c r="Y441" t="s">
        <v>85</v>
      </c>
      <c r="Z441">
        <f>HYPERLINK("https://hotelmonitor-cachepage.eclerx.com/savepage/tk_15427244309349768_sr_2029.html","info")</f>
        <v/>
      </c>
      <c r="AA441" t="n">
        <v>-3721242</v>
      </c>
      <c r="AB441" t="s"/>
      <c r="AC441" t="s"/>
      <c r="AD441" t="s">
        <v>86</v>
      </c>
      <c r="AE441" t="s"/>
      <c r="AF441" t="s"/>
      <c r="AG441" t="s"/>
      <c r="AH441" t="s"/>
      <c r="AI441" t="s"/>
      <c r="AJ441" t="s"/>
      <c r="AK441" t="s">
        <v>87</v>
      </c>
      <c r="AL441" t="s">
        <v>88</v>
      </c>
      <c r="AM441" t="s"/>
      <c r="AN441" t="s">
        <v>87</v>
      </c>
      <c r="AO441" t="s"/>
      <c r="AP441" t="n">
        <v>50</v>
      </c>
      <c r="AQ441" t="s">
        <v>89</v>
      </c>
      <c r="AR441" t="s">
        <v>96</v>
      </c>
      <c r="AS441" t="s"/>
      <c r="AT441" t="s">
        <v>91</v>
      </c>
      <c r="AU441" t="s"/>
      <c r="AV441" t="s"/>
      <c r="AW441" t="s"/>
      <c r="AX441" t="s"/>
      <c r="AY441" t="n">
        <v>3721242</v>
      </c>
      <c r="AZ441" t="s">
        <v>644</v>
      </c>
      <c r="BA441" t="s"/>
      <c r="BB441" t="n">
        <v>111195</v>
      </c>
      <c r="BC441" t="n">
        <v>11.344758542759</v>
      </c>
      <c r="BD441" t="n">
        <v>44.501919897791</v>
      </c>
      <c r="BE441" t="s"/>
      <c r="BF441" t="s"/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93</v>
      </c>
    </row>
    <row r="442" spans="1:70">
      <c r="A442" t="s">
        <v>70</v>
      </c>
      <c r="B442" t="s">
        <v>71</v>
      </c>
      <c r="C442" t="s">
        <v>72</v>
      </c>
      <c r="D442" t="n">
        <v>2</v>
      </c>
      <c r="E442" t="s">
        <v>642</v>
      </c>
      <c r="F442" t="n">
        <v>-1</v>
      </c>
      <c r="G442" t="s">
        <v>74</v>
      </c>
      <c r="H442" t="s">
        <v>75</v>
      </c>
      <c r="I442" t="s"/>
      <c r="J442" t="s">
        <v>76</v>
      </c>
      <c r="K442" t="n">
        <v>180</v>
      </c>
      <c r="L442" t="s">
        <v>77</v>
      </c>
      <c r="M442" t="s"/>
      <c r="N442" t="s">
        <v>647</v>
      </c>
      <c r="O442" t="s">
        <v>79</v>
      </c>
      <c r="P442" t="s">
        <v>642</v>
      </c>
      <c r="Q442" t="s"/>
      <c r="R442" t="s">
        <v>80</v>
      </c>
      <c r="S442" t="s">
        <v>477</v>
      </c>
      <c r="T442" t="s">
        <v>82</v>
      </c>
      <c r="U442" t="s"/>
      <c r="V442" t="s">
        <v>83</v>
      </c>
      <c r="W442" t="s">
        <v>84</v>
      </c>
      <c r="X442" t="s"/>
      <c r="Y442" t="s">
        <v>85</v>
      </c>
      <c r="Z442">
        <f>HYPERLINK("https://hotelmonitor-cachepage.eclerx.com/savepage/tk_15427244309349768_sr_2029.html","info")</f>
        <v/>
      </c>
      <c r="AA442" t="n">
        <v>-3721242</v>
      </c>
      <c r="AB442" t="s"/>
      <c r="AC442" t="s"/>
      <c r="AD442" t="s">
        <v>86</v>
      </c>
      <c r="AE442" t="s"/>
      <c r="AF442" t="s"/>
      <c r="AG442" t="s"/>
      <c r="AH442" t="s"/>
      <c r="AI442" t="s"/>
      <c r="AJ442" t="s"/>
      <c r="AK442" t="s">
        <v>87</v>
      </c>
      <c r="AL442" t="s">
        <v>88</v>
      </c>
      <c r="AM442" t="s"/>
      <c r="AN442" t="s">
        <v>87</v>
      </c>
      <c r="AO442" t="s"/>
      <c r="AP442" t="n">
        <v>50</v>
      </c>
      <c r="AQ442" t="s">
        <v>89</v>
      </c>
      <c r="AR442" t="s">
        <v>96</v>
      </c>
      <c r="AS442" t="s"/>
      <c r="AT442" t="s">
        <v>91</v>
      </c>
      <c r="AU442" t="s"/>
      <c r="AV442" t="s"/>
      <c r="AW442" t="s"/>
      <c r="AX442" t="s"/>
      <c r="AY442" t="n">
        <v>3721242</v>
      </c>
      <c r="AZ442" t="s">
        <v>644</v>
      </c>
      <c r="BA442" t="s"/>
      <c r="BB442" t="n">
        <v>111195</v>
      </c>
      <c r="BC442" t="n">
        <v>11.344758542759</v>
      </c>
      <c r="BD442" t="n">
        <v>44.501919897791</v>
      </c>
      <c r="BE442" t="s"/>
      <c r="BF442" t="s"/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93</v>
      </c>
    </row>
    <row r="443" spans="1:70">
      <c r="A443" t="s">
        <v>70</v>
      </c>
      <c r="B443" t="s">
        <v>71</v>
      </c>
      <c r="C443" t="s">
        <v>72</v>
      </c>
      <c r="D443" t="n">
        <v>2</v>
      </c>
      <c r="E443" t="s">
        <v>642</v>
      </c>
      <c r="F443" t="n">
        <v>-1</v>
      </c>
      <c r="G443" t="s">
        <v>74</v>
      </c>
      <c r="H443" t="s">
        <v>75</v>
      </c>
      <c r="I443" t="s"/>
      <c r="J443" t="s">
        <v>76</v>
      </c>
      <c r="K443" t="n">
        <v>263</v>
      </c>
      <c r="L443" t="s">
        <v>77</v>
      </c>
      <c r="M443" t="s"/>
      <c r="N443" t="s">
        <v>648</v>
      </c>
      <c r="O443" t="s">
        <v>79</v>
      </c>
      <c r="P443" t="s">
        <v>642</v>
      </c>
      <c r="Q443" t="s"/>
      <c r="R443" t="s">
        <v>80</v>
      </c>
      <c r="S443" t="s">
        <v>269</v>
      </c>
      <c r="T443" t="s">
        <v>82</v>
      </c>
      <c r="U443" t="s"/>
      <c r="V443" t="s">
        <v>83</v>
      </c>
      <c r="W443" t="s">
        <v>140</v>
      </c>
      <c r="X443" t="s"/>
      <c r="Y443" t="s">
        <v>85</v>
      </c>
      <c r="Z443">
        <f>HYPERLINK("https://hotelmonitor-cachepage.eclerx.com/savepage/tk_15427244309349768_sr_2029.html","info")</f>
        <v/>
      </c>
      <c r="AA443" t="n">
        <v>-3721242</v>
      </c>
      <c r="AB443" t="s"/>
      <c r="AC443" t="s"/>
      <c r="AD443" t="s">
        <v>86</v>
      </c>
      <c r="AE443" t="s"/>
      <c r="AF443" t="s"/>
      <c r="AG443" t="s"/>
      <c r="AH443" t="s"/>
      <c r="AI443" t="s"/>
      <c r="AJ443" t="s"/>
      <c r="AK443" t="s">
        <v>87</v>
      </c>
      <c r="AL443" t="s">
        <v>88</v>
      </c>
      <c r="AM443" t="s"/>
      <c r="AN443" t="s">
        <v>87</v>
      </c>
      <c r="AO443" t="s"/>
      <c r="AP443" t="n">
        <v>50</v>
      </c>
      <c r="AQ443" t="s">
        <v>89</v>
      </c>
      <c r="AR443" t="s">
        <v>96</v>
      </c>
      <c r="AS443" t="s"/>
      <c r="AT443" t="s">
        <v>91</v>
      </c>
      <c r="AU443" t="s"/>
      <c r="AV443" t="s"/>
      <c r="AW443" t="s"/>
      <c r="AX443" t="s"/>
      <c r="AY443" t="n">
        <v>3721242</v>
      </c>
      <c r="AZ443" t="s">
        <v>644</v>
      </c>
      <c r="BA443" t="s"/>
      <c r="BB443" t="n">
        <v>111195</v>
      </c>
      <c r="BC443" t="n">
        <v>11.344758542759</v>
      </c>
      <c r="BD443" t="n">
        <v>44.501919897791</v>
      </c>
      <c r="BE443" t="s"/>
      <c r="BF443" t="s"/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93</v>
      </c>
    </row>
    <row r="444" spans="1:70">
      <c r="A444" t="s">
        <v>70</v>
      </c>
      <c r="B444" t="s">
        <v>71</v>
      </c>
      <c r="C444" t="s">
        <v>72</v>
      </c>
      <c r="D444" t="n">
        <v>2</v>
      </c>
      <c r="E444" t="s">
        <v>642</v>
      </c>
      <c r="F444" t="n">
        <v>-1</v>
      </c>
      <c r="G444" t="s">
        <v>74</v>
      </c>
      <c r="H444" t="s">
        <v>75</v>
      </c>
      <c r="I444" t="s"/>
      <c r="J444" t="s">
        <v>76</v>
      </c>
      <c r="K444" t="n">
        <v>308</v>
      </c>
      <c r="L444" t="s">
        <v>77</v>
      </c>
      <c r="M444" t="s"/>
      <c r="N444" t="s">
        <v>648</v>
      </c>
      <c r="O444" t="s">
        <v>79</v>
      </c>
      <c r="P444" t="s">
        <v>642</v>
      </c>
      <c r="Q444" t="s"/>
      <c r="R444" t="s">
        <v>80</v>
      </c>
      <c r="S444" t="s">
        <v>649</v>
      </c>
      <c r="T444" t="s">
        <v>82</v>
      </c>
      <c r="U444" t="s"/>
      <c r="V444" t="s">
        <v>83</v>
      </c>
      <c r="W444" t="s">
        <v>84</v>
      </c>
      <c r="X444" t="s"/>
      <c r="Y444" t="s">
        <v>85</v>
      </c>
      <c r="Z444">
        <f>HYPERLINK("https://hotelmonitor-cachepage.eclerx.com/savepage/tk_15427244309349768_sr_2029.html","info")</f>
        <v/>
      </c>
      <c r="AA444" t="n">
        <v>-3721242</v>
      </c>
      <c r="AB444" t="s"/>
      <c r="AC444" t="s"/>
      <c r="AD444" t="s">
        <v>86</v>
      </c>
      <c r="AE444" t="s"/>
      <c r="AF444" t="s"/>
      <c r="AG444" t="s"/>
      <c r="AH444" t="s"/>
      <c r="AI444" t="s"/>
      <c r="AJ444" t="s"/>
      <c r="AK444" t="s">
        <v>87</v>
      </c>
      <c r="AL444" t="s">
        <v>88</v>
      </c>
      <c r="AM444" t="s"/>
      <c r="AN444" t="s">
        <v>87</v>
      </c>
      <c r="AO444" t="s"/>
      <c r="AP444" t="n">
        <v>50</v>
      </c>
      <c r="AQ444" t="s">
        <v>89</v>
      </c>
      <c r="AR444" t="s">
        <v>96</v>
      </c>
      <c r="AS444" t="s"/>
      <c r="AT444" t="s">
        <v>91</v>
      </c>
      <c r="AU444" t="s"/>
      <c r="AV444" t="s"/>
      <c r="AW444" t="s"/>
      <c r="AX444" t="s"/>
      <c r="AY444" t="n">
        <v>3721242</v>
      </c>
      <c r="AZ444" t="s">
        <v>644</v>
      </c>
      <c r="BA444" t="s"/>
      <c r="BB444" t="n">
        <v>111195</v>
      </c>
      <c r="BC444" t="n">
        <v>11.344758542759</v>
      </c>
      <c r="BD444" t="n">
        <v>44.501919897791</v>
      </c>
      <c r="BE444" t="s"/>
      <c r="BF444" t="s"/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93</v>
      </c>
    </row>
    <row r="445" spans="1:70">
      <c r="A445" t="s">
        <v>70</v>
      </c>
      <c r="B445" t="s">
        <v>71</v>
      </c>
      <c r="C445" t="s">
        <v>72</v>
      </c>
      <c r="D445" t="n">
        <v>2</v>
      </c>
      <c r="E445" t="s">
        <v>650</v>
      </c>
      <c r="F445" t="n">
        <v>-1</v>
      </c>
      <c r="G445" t="s">
        <v>74</v>
      </c>
      <c r="H445" t="s">
        <v>75</v>
      </c>
      <c r="I445" t="s"/>
      <c r="J445" t="s">
        <v>76</v>
      </c>
      <c r="K445" t="n">
        <v>52</v>
      </c>
      <c r="L445" t="s">
        <v>77</v>
      </c>
      <c r="M445" t="s"/>
      <c r="N445" t="s">
        <v>189</v>
      </c>
      <c r="O445" t="s">
        <v>79</v>
      </c>
      <c r="P445" t="s">
        <v>650</v>
      </c>
      <c r="Q445" t="s"/>
      <c r="R445" t="s">
        <v>80</v>
      </c>
      <c r="S445" t="s">
        <v>651</v>
      </c>
      <c r="T445" t="s">
        <v>82</v>
      </c>
      <c r="U445" t="s"/>
      <c r="V445" t="s">
        <v>83</v>
      </c>
      <c r="W445" t="s">
        <v>84</v>
      </c>
      <c r="X445" t="s"/>
      <c r="Y445" t="s">
        <v>85</v>
      </c>
      <c r="Z445">
        <f>HYPERLINK("https://hotelmonitor-cachepage.eclerx.com/savepage/tk_15427245381712182_sr_2029.html","info")</f>
        <v/>
      </c>
      <c r="AA445" t="n">
        <v>-2311929</v>
      </c>
      <c r="AB445" t="s"/>
      <c r="AC445" t="s"/>
      <c r="AD445" t="s">
        <v>86</v>
      </c>
      <c r="AE445" t="s"/>
      <c r="AF445" t="s"/>
      <c r="AG445" t="s"/>
      <c r="AH445" t="s"/>
      <c r="AI445" t="s"/>
      <c r="AJ445" t="s"/>
      <c r="AK445" t="s">
        <v>87</v>
      </c>
      <c r="AL445" t="s">
        <v>88</v>
      </c>
      <c r="AM445" t="s"/>
      <c r="AN445" t="s">
        <v>87</v>
      </c>
      <c r="AO445" t="s"/>
      <c r="AP445" t="n">
        <v>93</v>
      </c>
      <c r="AQ445" t="s">
        <v>89</v>
      </c>
      <c r="AR445" t="s">
        <v>96</v>
      </c>
      <c r="AS445" t="s"/>
      <c r="AT445" t="s">
        <v>91</v>
      </c>
      <c r="AU445" t="s"/>
      <c r="AV445" t="s"/>
      <c r="AW445" t="s"/>
      <c r="AX445" t="s"/>
      <c r="AY445" t="n">
        <v>2311929</v>
      </c>
      <c r="AZ445" t="s">
        <v>652</v>
      </c>
      <c r="BA445" t="s"/>
      <c r="BB445" t="n">
        <v>139241</v>
      </c>
      <c r="BC445" t="n">
        <v>11.281509</v>
      </c>
      <c r="BD445" t="n">
        <v>44.554212</v>
      </c>
      <c r="BE445" t="s"/>
      <c r="BF445" t="s"/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93</v>
      </c>
    </row>
    <row r="446" spans="1:70">
      <c r="A446" t="s">
        <v>70</v>
      </c>
      <c r="B446" t="s">
        <v>71</v>
      </c>
      <c r="C446" t="s">
        <v>72</v>
      </c>
      <c r="D446" t="n">
        <v>2</v>
      </c>
      <c r="E446" t="s">
        <v>650</v>
      </c>
      <c r="F446" t="n">
        <v>-1</v>
      </c>
      <c r="G446" t="s">
        <v>74</v>
      </c>
      <c r="H446" t="s">
        <v>75</v>
      </c>
      <c r="I446" t="s"/>
      <c r="J446" t="s">
        <v>76</v>
      </c>
      <c r="K446" t="n">
        <v>52</v>
      </c>
      <c r="L446" t="s">
        <v>77</v>
      </c>
      <c r="M446" t="s"/>
      <c r="N446" t="s">
        <v>510</v>
      </c>
      <c r="O446" t="s">
        <v>79</v>
      </c>
      <c r="P446" t="s">
        <v>650</v>
      </c>
      <c r="Q446" t="s"/>
      <c r="R446" t="s">
        <v>80</v>
      </c>
      <c r="S446" t="s">
        <v>651</v>
      </c>
      <c r="T446" t="s">
        <v>82</v>
      </c>
      <c r="U446" t="s"/>
      <c r="V446" t="s">
        <v>83</v>
      </c>
      <c r="W446" t="s">
        <v>84</v>
      </c>
      <c r="X446" t="s"/>
      <c r="Y446" t="s">
        <v>85</v>
      </c>
      <c r="Z446">
        <f>HYPERLINK("https://hotelmonitor-cachepage.eclerx.com/savepage/tk_15427245381712182_sr_2029.html","info")</f>
        <v/>
      </c>
      <c r="AA446" t="n">
        <v>-2311929</v>
      </c>
      <c r="AB446" t="s"/>
      <c r="AC446" t="s"/>
      <c r="AD446" t="s">
        <v>86</v>
      </c>
      <c r="AE446" t="s"/>
      <c r="AF446" t="s"/>
      <c r="AG446" t="s"/>
      <c r="AH446" t="s"/>
      <c r="AI446" t="s"/>
      <c r="AJ446" t="s"/>
      <c r="AK446" t="s">
        <v>87</v>
      </c>
      <c r="AL446" t="s">
        <v>88</v>
      </c>
      <c r="AM446" t="s"/>
      <c r="AN446" t="s">
        <v>87</v>
      </c>
      <c r="AO446" t="s"/>
      <c r="AP446" t="n">
        <v>93</v>
      </c>
      <c r="AQ446" t="s">
        <v>89</v>
      </c>
      <c r="AR446" t="s">
        <v>96</v>
      </c>
      <c r="AS446" t="s"/>
      <c r="AT446" t="s">
        <v>91</v>
      </c>
      <c r="AU446" t="s"/>
      <c r="AV446" t="s"/>
      <c r="AW446" t="s"/>
      <c r="AX446" t="s"/>
      <c r="AY446" t="n">
        <v>2311929</v>
      </c>
      <c r="AZ446" t="s">
        <v>652</v>
      </c>
      <c r="BA446" t="s"/>
      <c r="BB446" t="n">
        <v>139241</v>
      </c>
      <c r="BC446" t="n">
        <v>11.281509</v>
      </c>
      <c r="BD446" t="n">
        <v>44.554212</v>
      </c>
      <c r="BE446" t="s"/>
      <c r="BF446" t="s"/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93</v>
      </c>
    </row>
    <row r="447" spans="1:70">
      <c r="A447" t="s">
        <v>70</v>
      </c>
      <c r="B447" t="s">
        <v>71</v>
      </c>
      <c r="C447" t="s">
        <v>72</v>
      </c>
      <c r="D447" t="n">
        <v>2</v>
      </c>
      <c r="E447" t="s">
        <v>650</v>
      </c>
      <c r="F447" t="n">
        <v>-1</v>
      </c>
      <c r="G447" t="s">
        <v>74</v>
      </c>
      <c r="H447" t="s">
        <v>75</v>
      </c>
      <c r="I447" t="s"/>
      <c r="J447" t="s">
        <v>76</v>
      </c>
      <c r="K447" t="n">
        <v>53</v>
      </c>
      <c r="L447" t="s">
        <v>77</v>
      </c>
      <c r="M447" t="s"/>
      <c r="N447" t="s">
        <v>97</v>
      </c>
      <c r="O447" t="s">
        <v>79</v>
      </c>
      <c r="P447" t="s">
        <v>650</v>
      </c>
      <c r="Q447" t="s"/>
      <c r="R447" t="s">
        <v>80</v>
      </c>
      <c r="S447" t="s">
        <v>653</v>
      </c>
      <c r="T447" t="s">
        <v>82</v>
      </c>
      <c r="U447" t="s"/>
      <c r="V447" t="s">
        <v>83</v>
      </c>
      <c r="W447" t="s">
        <v>84</v>
      </c>
      <c r="X447" t="s"/>
      <c r="Y447" t="s">
        <v>85</v>
      </c>
      <c r="Z447">
        <f>HYPERLINK("https://hotelmonitor-cachepage.eclerx.com/savepage/tk_15427245381712182_sr_2029.html","info")</f>
        <v/>
      </c>
      <c r="AA447" t="n">
        <v>-2311929</v>
      </c>
      <c r="AB447" t="s"/>
      <c r="AC447" t="s"/>
      <c r="AD447" t="s">
        <v>86</v>
      </c>
      <c r="AE447" t="s"/>
      <c r="AF447" t="s"/>
      <c r="AG447" t="s"/>
      <c r="AH447" t="s"/>
      <c r="AI447" t="s"/>
      <c r="AJ447" t="s"/>
      <c r="AK447" t="s">
        <v>87</v>
      </c>
      <c r="AL447" t="s">
        <v>88</v>
      </c>
      <c r="AM447" t="s"/>
      <c r="AN447" t="s">
        <v>87</v>
      </c>
      <c r="AO447" t="s"/>
      <c r="AP447" t="n">
        <v>93</v>
      </c>
      <c r="AQ447" t="s">
        <v>89</v>
      </c>
      <c r="AR447" t="s">
        <v>99</v>
      </c>
      <c r="AS447" t="s"/>
      <c r="AT447" t="s">
        <v>91</v>
      </c>
      <c r="AU447" t="s"/>
      <c r="AV447" t="s"/>
      <c r="AW447" t="s"/>
      <c r="AX447" t="s"/>
      <c r="AY447" t="n">
        <v>2311929</v>
      </c>
      <c r="AZ447" t="s">
        <v>652</v>
      </c>
      <c r="BA447" t="s"/>
      <c r="BB447" t="n">
        <v>139241</v>
      </c>
      <c r="BC447" t="n">
        <v>11.281509</v>
      </c>
      <c r="BD447" t="n">
        <v>44.554212</v>
      </c>
      <c r="BE447" t="s"/>
      <c r="BF447" t="s"/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93</v>
      </c>
    </row>
    <row r="448" spans="1:70">
      <c r="A448" t="s">
        <v>70</v>
      </c>
      <c r="B448" t="s">
        <v>71</v>
      </c>
      <c r="C448" t="s">
        <v>72</v>
      </c>
      <c r="D448" t="n">
        <v>2</v>
      </c>
      <c r="E448" t="s">
        <v>650</v>
      </c>
      <c r="F448" t="n">
        <v>-1</v>
      </c>
      <c r="G448" t="s">
        <v>74</v>
      </c>
      <c r="H448" t="s">
        <v>75</v>
      </c>
      <c r="I448" t="s"/>
      <c r="J448" t="s">
        <v>76</v>
      </c>
      <c r="K448" t="n">
        <v>53</v>
      </c>
      <c r="L448" t="s">
        <v>77</v>
      </c>
      <c r="M448" t="s"/>
      <c r="N448" t="s">
        <v>138</v>
      </c>
      <c r="O448" t="s">
        <v>79</v>
      </c>
      <c r="P448" t="s">
        <v>650</v>
      </c>
      <c r="Q448" t="s"/>
      <c r="R448" t="s">
        <v>80</v>
      </c>
      <c r="S448" t="s">
        <v>653</v>
      </c>
      <c r="T448" t="s">
        <v>82</v>
      </c>
      <c r="U448" t="s"/>
      <c r="V448" t="s">
        <v>83</v>
      </c>
      <c r="W448" t="s">
        <v>84</v>
      </c>
      <c r="X448" t="s"/>
      <c r="Y448" t="s">
        <v>85</v>
      </c>
      <c r="Z448">
        <f>HYPERLINK("https://hotelmonitor-cachepage.eclerx.com/savepage/tk_15427245381712182_sr_2029.html","info")</f>
        <v/>
      </c>
      <c r="AA448" t="n">
        <v>-2311929</v>
      </c>
      <c r="AB448" t="s"/>
      <c r="AC448" t="s"/>
      <c r="AD448" t="s">
        <v>86</v>
      </c>
      <c r="AE448" t="s"/>
      <c r="AF448" t="s"/>
      <c r="AG448" t="s"/>
      <c r="AH448" t="s"/>
      <c r="AI448" t="s"/>
      <c r="AJ448" t="s"/>
      <c r="AK448" t="s">
        <v>87</v>
      </c>
      <c r="AL448" t="s">
        <v>88</v>
      </c>
      <c r="AM448" t="s"/>
      <c r="AN448" t="s">
        <v>87</v>
      </c>
      <c r="AO448" t="s"/>
      <c r="AP448" t="n">
        <v>93</v>
      </c>
      <c r="AQ448" t="s">
        <v>89</v>
      </c>
      <c r="AR448" t="s">
        <v>96</v>
      </c>
      <c r="AS448" t="s"/>
      <c r="AT448" t="s">
        <v>91</v>
      </c>
      <c r="AU448" t="s"/>
      <c r="AV448" t="s"/>
      <c r="AW448" t="s"/>
      <c r="AX448" t="s"/>
      <c r="AY448" t="n">
        <v>2311929</v>
      </c>
      <c r="AZ448" t="s">
        <v>652</v>
      </c>
      <c r="BA448" t="s"/>
      <c r="BB448" t="n">
        <v>139241</v>
      </c>
      <c r="BC448" t="n">
        <v>11.281509</v>
      </c>
      <c r="BD448" t="n">
        <v>44.554212</v>
      </c>
      <c r="BE448" t="s"/>
      <c r="BF448" t="s"/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93</v>
      </c>
    </row>
    <row r="449" spans="1:70">
      <c r="A449" t="s">
        <v>70</v>
      </c>
      <c r="B449" t="s">
        <v>71</v>
      </c>
      <c r="C449" t="s">
        <v>72</v>
      </c>
      <c r="D449" t="n">
        <v>2</v>
      </c>
      <c r="E449" t="s">
        <v>650</v>
      </c>
      <c r="F449" t="n">
        <v>-1</v>
      </c>
      <c r="G449" t="s">
        <v>74</v>
      </c>
      <c r="H449" t="s">
        <v>75</v>
      </c>
      <c r="I449" t="s"/>
      <c r="J449" t="s">
        <v>76</v>
      </c>
      <c r="K449" t="n">
        <v>58</v>
      </c>
      <c r="L449" t="s">
        <v>77</v>
      </c>
      <c r="M449" t="s"/>
      <c r="N449" t="s">
        <v>138</v>
      </c>
      <c r="O449" t="s">
        <v>79</v>
      </c>
      <c r="P449" t="s">
        <v>650</v>
      </c>
      <c r="Q449" t="s"/>
      <c r="R449" t="s">
        <v>80</v>
      </c>
      <c r="S449" t="s">
        <v>336</v>
      </c>
      <c r="T449" t="s">
        <v>82</v>
      </c>
      <c r="U449" t="s"/>
      <c r="V449" t="s">
        <v>83</v>
      </c>
      <c r="W449" t="s">
        <v>84</v>
      </c>
      <c r="X449" t="s"/>
      <c r="Y449" t="s">
        <v>85</v>
      </c>
      <c r="Z449">
        <f>HYPERLINK("https://hotelmonitor-cachepage.eclerx.com/savepage/tk_15427245381712182_sr_2029.html","info")</f>
        <v/>
      </c>
      <c r="AA449" t="n">
        <v>-2311929</v>
      </c>
      <c r="AB449" t="s"/>
      <c r="AC449" t="s"/>
      <c r="AD449" t="s">
        <v>86</v>
      </c>
      <c r="AE449" t="s"/>
      <c r="AF449" t="s"/>
      <c r="AG449" t="s"/>
      <c r="AH449" t="s"/>
      <c r="AI449" t="s"/>
      <c r="AJ449" t="s"/>
      <c r="AK449" t="s">
        <v>87</v>
      </c>
      <c r="AL449" t="s">
        <v>88</v>
      </c>
      <c r="AM449" t="s"/>
      <c r="AN449" t="s">
        <v>87</v>
      </c>
      <c r="AO449" t="s"/>
      <c r="AP449" t="n">
        <v>93</v>
      </c>
      <c r="AQ449" t="s">
        <v>89</v>
      </c>
      <c r="AR449" t="s">
        <v>96</v>
      </c>
      <c r="AS449" t="s"/>
      <c r="AT449" t="s">
        <v>91</v>
      </c>
      <c r="AU449" t="s"/>
      <c r="AV449" t="s"/>
      <c r="AW449" t="s"/>
      <c r="AX449" t="s"/>
      <c r="AY449" t="n">
        <v>2311929</v>
      </c>
      <c r="AZ449" t="s">
        <v>652</v>
      </c>
      <c r="BA449" t="s"/>
      <c r="BB449" t="n">
        <v>139241</v>
      </c>
      <c r="BC449" t="n">
        <v>11.281509</v>
      </c>
      <c r="BD449" t="n">
        <v>44.554212</v>
      </c>
      <c r="BE449" t="s"/>
      <c r="BF449" t="s"/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93</v>
      </c>
    </row>
    <row r="450" spans="1:70">
      <c r="A450" t="s">
        <v>70</v>
      </c>
      <c r="B450" t="s">
        <v>71</v>
      </c>
      <c r="C450" t="s">
        <v>72</v>
      </c>
      <c r="D450" t="n">
        <v>2</v>
      </c>
      <c r="E450" t="s">
        <v>650</v>
      </c>
      <c r="F450" t="n">
        <v>-1</v>
      </c>
      <c r="G450" t="s">
        <v>74</v>
      </c>
      <c r="H450" t="s">
        <v>75</v>
      </c>
      <c r="I450" t="s"/>
      <c r="J450" t="s">
        <v>76</v>
      </c>
      <c r="K450" t="n">
        <v>64</v>
      </c>
      <c r="L450" t="s">
        <v>77</v>
      </c>
      <c r="M450" t="s"/>
      <c r="N450" t="s">
        <v>138</v>
      </c>
      <c r="O450" t="s">
        <v>79</v>
      </c>
      <c r="P450" t="s">
        <v>650</v>
      </c>
      <c r="Q450" t="s"/>
      <c r="R450" t="s">
        <v>80</v>
      </c>
      <c r="S450" t="s">
        <v>322</v>
      </c>
      <c r="T450" t="s">
        <v>82</v>
      </c>
      <c r="U450" t="s"/>
      <c r="V450" t="s">
        <v>83</v>
      </c>
      <c r="W450" t="s">
        <v>84</v>
      </c>
      <c r="X450" t="s"/>
      <c r="Y450" t="s">
        <v>85</v>
      </c>
      <c r="Z450">
        <f>HYPERLINK("https://hotelmonitor-cachepage.eclerx.com/savepage/tk_15427245381712182_sr_2029.html","info")</f>
        <v/>
      </c>
      <c r="AA450" t="n">
        <v>-2311929</v>
      </c>
      <c r="AB450" t="s"/>
      <c r="AC450" t="s"/>
      <c r="AD450" t="s">
        <v>86</v>
      </c>
      <c r="AE450" t="s"/>
      <c r="AF450" t="s"/>
      <c r="AG450" t="s"/>
      <c r="AH450" t="s"/>
      <c r="AI450" t="s"/>
      <c r="AJ450" t="s"/>
      <c r="AK450" t="s">
        <v>87</v>
      </c>
      <c r="AL450" t="s">
        <v>88</v>
      </c>
      <c r="AM450" t="s"/>
      <c r="AN450" t="s">
        <v>87</v>
      </c>
      <c r="AO450" t="s"/>
      <c r="AP450" t="n">
        <v>93</v>
      </c>
      <c r="AQ450" t="s">
        <v>89</v>
      </c>
      <c r="AR450" t="s">
        <v>96</v>
      </c>
      <c r="AS450" t="s"/>
      <c r="AT450" t="s">
        <v>91</v>
      </c>
      <c r="AU450" t="s"/>
      <c r="AV450" t="s"/>
      <c r="AW450" t="s"/>
      <c r="AX450" t="s"/>
      <c r="AY450" t="n">
        <v>2311929</v>
      </c>
      <c r="AZ450" t="s">
        <v>652</v>
      </c>
      <c r="BA450" t="s"/>
      <c r="BB450" t="n">
        <v>139241</v>
      </c>
      <c r="BC450" t="n">
        <v>11.281509</v>
      </c>
      <c r="BD450" t="n">
        <v>44.554212</v>
      </c>
      <c r="BE450" t="s"/>
      <c r="BF450" t="s"/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/>
      <c r="BR450" t="s">
        <v>93</v>
      </c>
    </row>
    <row r="451" spans="1:70">
      <c r="A451" t="s">
        <v>70</v>
      </c>
      <c r="B451" t="s">
        <v>71</v>
      </c>
      <c r="C451" t="s">
        <v>72</v>
      </c>
      <c r="D451" t="n">
        <v>2</v>
      </c>
      <c r="E451" t="s">
        <v>654</v>
      </c>
      <c r="F451" t="n">
        <v>-1</v>
      </c>
      <c r="G451" t="s">
        <v>74</v>
      </c>
      <c r="H451" t="s">
        <v>75</v>
      </c>
      <c r="I451" t="s"/>
      <c r="J451" t="s">
        <v>76</v>
      </c>
      <c r="K451" t="n">
        <v>82</v>
      </c>
      <c r="L451" t="s">
        <v>77</v>
      </c>
      <c r="M451" t="s"/>
      <c r="N451" t="s">
        <v>131</v>
      </c>
      <c r="O451" t="s">
        <v>79</v>
      </c>
      <c r="P451" t="s">
        <v>654</v>
      </c>
      <c r="Q451" t="s"/>
      <c r="R451" t="s">
        <v>80</v>
      </c>
      <c r="S451" t="s">
        <v>424</v>
      </c>
      <c r="T451" t="s">
        <v>82</v>
      </c>
      <c r="U451" t="s"/>
      <c r="V451" t="s">
        <v>83</v>
      </c>
      <c r="W451" t="s">
        <v>140</v>
      </c>
      <c r="X451" t="s"/>
      <c r="Y451" t="s">
        <v>85</v>
      </c>
      <c r="Z451">
        <f>HYPERLINK("https://hotelmonitor-cachepage.eclerx.com/savepage/tk_15427244771987112_sr_2029.html","info")</f>
        <v/>
      </c>
      <c r="AA451" t="n">
        <v>-2311881</v>
      </c>
      <c r="AB451" t="s"/>
      <c r="AC451" t="s"/>
      <c r="AD451" t="s">
        <v>86</v>
      </c>
      <c r="AE451" t="s"/>
      <c r="AF451" t="s"/>
      <c r="AG451" t="s"/>
      <c r="AH451" t="s"/>
      <c r="AI451" t="s"/>
      <c r="AJ451" t="s"/>
      <c r="AK451" t="s">
        <v>87</v>
      </c>
      <c r="AL451" t="s">
        <v>88</v>
      </c>
      <c r="AM451" t="s"/>
      <c r="AN451" t="s">
        <v>87</v>
      </c>
      <c r="AO451" t="s"/>
      <c r="AP451" t="n">
        <v>68</v>
      </c>
      <c r="AQ451" t="s">
        <v>89</v>
      </c>
      <c r="AR451" t="s">
        <v>99</v>
      </c>
      <c r="AS451" t="s"/>
      <c r="AT451" t="s">
        <v>91</v>
      </c>
      <c r="AU451" t="s"/>
      <c r="AV451" t="s"/>
      <c r="AW451" t="s"/>
      <c r="AX451" t="s"/>
      <c r="AY451" t="n">
        <v>2311881</v>
      </c>
      <c r="AZ451" t="s">
        <v>655</v>
      </c>
      <c r="BA451" t="s"/>
      <c r="BB451" t="n">
        <v>74575</v>
      </c>
      <c r="BC451" t="n">
        <v>11.286121308803</v>
      </c>
      <c r="BD451" t="n">
        <v>44.530988238079</v>
      </c>
      <c r="BE451" t="s"/>
      <c r="BF451" t="s"/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/>
      <c r="BR451" t="s">
        <v>93</v>
      </c>
    </row>
    <row r="452" spans="1:70">
      <c r="A452" t="s">
        <v>70</v>
      </c>
      <c r="B452" t="s">
        <v>71</v>
      </c>
      <c r="C452" t="s">
        <v>72</v>
      </c>
      <c r="D452" t="n">
        <v>2</v>
      </c>
      <c r="E452" t="s">
        <v>654</v>
      </c>
      <c r="F452" t="n">
        <v>-1</v>
      </c>
      <c r="G452" t="s">
        <v>74</v>
      </c>
      <c r="H452" t="s">
        <v>75</v>
      </c>
      <c r="I452" t="s"/>
      <c r="J452" t="s">
        <v>76</v>
      </c>
      <c r="K452" t="n">
        <v>83</v>
      </c>
      <c r="L452" t="s">
        <v>77</v>
      </c>
      <c r="M452" t="s"/>
      <c r="N452" t="s">
        <v>189</v>
      </c>
      <c r="O452" t="s">
        <v>79</v>
      </c>
      <c r="P452" t="s">
        <v>654</v>
      </c>
      <c r="Q452" t="s"/>
      <c r="R452" t="s">
        <v>80</v>
      </c>
      <c r="S452" t="s">
        <v>371</v>
      </c>
      <c r="T452" t="s">
        <v>82</v>
      </c>
      <c r="U452" t="s"/>
      <c r="V452" t="s">
        <v>83</v>
      </c>
      <c r="W452" t="s">
        <v>140</v>
      </c>
      <c r="X452" t="s"/>
      <c r="Y452" t="s">
        <v>85</v>
      </c>
      <c r="Z452">
        <f>HYPERLINK("https://hotelmonitor-cachepage.eclerx.com/savepage/tk_15427244771987112_sr_2029.html","info")</f>
        <v/>
      </c>
      <c r="AA452" t="n">
        <v>-2311881</v>
      </c>
      <c r="AB452" t="s"/>
      <c r="AC452" t="s"/>
      <c r="AD452" t="s">
        <v>86</v>
      </c>
      <c r="AE452" t="s"/>
      <c r="AF452" t="s"/>
      <c r="AG452" t="s"/>
      <c r="AH452" t="s"/>
      <c r="AI452" t="s"/>
      <c r="AJ452" t="s"/>
      <c r="AK452" t="s">
        <v>87</v>
      </c>
      <c r="AL452" t="s">
        <v>88</v>
      </c>
      <c r="AM452" t="s"/>
      <c r="AN452" t="s">
        <v>87</v>
      </c>
      <c r="AO452" t="s"/>
      <c r="AP452" t="n">
        <v>68</v>
      </c>
      <c r="AQ452" t="s">
        <v>89</v>
      </c>
      <c r="AR452" t="s">
        <v>96</v>
      </c>
      <c r="AS452" t="s"/>
      <c r="AT452" t="s">
        <v>91</v>
      </c>
      <c r="AU452" t="s"/>
      <c r="AV452" t="s"/>
      <c r="AW452" t="s"/>
      <c r="AX452" t="s"/>
      <c r="AY452" t="n">
        <v>2311881</v>
      </c>
      <c r="AZ452" t="s">
        <v>655</v>
      </c>
      <c r="BA452" t="s"/>
      <c r="BB452" t="n">
        <v>74575</v>
      </c>
      <c r="BC452" t="n">
        <v>11.286121308803</v>
      </c>
      <c r="BD452" t="n">
        <v>44.530988238079</v>
      </c>
      <c r="BE452" t="s"/>
      <c r="BF452" t="s"/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/>
      <c r="BR452" t="s">
        <v>93</v>
      </c>
    </row>
    <row r="453" spans="1:70">
      <c r="A453" t="s">
        <v>70</v>
      </c>
      <c r="B453" t="s">
        <v>71</v>
      </c>
      <c r="C453" t="s">
        <v>72</v>
      </c>
      <c r="D453" t="n">
        <v>2</v>
      </c>
      <c r="E453" t="s">
        <v>654</v>
      </c>
      <c r="F453" t="n">
        <v>-1</v>
      </c>
      <c r="G453" t="s">
        <v>74</v>
      </c>
      <c r="H453" t="s">
        <v>75</v>
      </c>
      <c r="I453" t="s"/>
      <c r="J453" t="s">
        <v>76</v>
      </c>
      <c r="K453" t="n">
        <v>94</v>
      </c>
      <c r="L453" t="s">
        <v>77</v>
      </c>
      <c r="M453" t="s"/>
      <c r="N453" t="s">
        <v>510</v>
      </c>
      <c r="O453" t="s">
        <v>79</v>
      </c>
      <c r="P453" t="s">
        <v>654</v>
      </c>
      <c r="Q453" t="s"/>
      <c r="R453" t="s">
        <v>80</v>
      </c>
      <c r="S453" t="s">
        <v>398</v>
      </c>
      <c r="T453" t="s">
        <v>82</v>
      </c>
      <c r="U453" t="s"/>
      <c r="V453" t="s">
        <v>83</v>
      </c>
      <c r="W453" t="s">
        <v>84</v>
      </c>
      <c r="X453" t="s"/>
      <c r="Y453" t="s">
        <v>85</v>
      </c>
      <c r="Z453">
        <f>HYPERLINK("https://hotelmonitor-cachepage.eclerx.com/savepage/tk_15427244771987112_sr_2029.html","info")</f>
        <v/>
      </c>
      <c r="AA453" t="n">
        <v>-2311881</v>
      </c>
      <c r="AB453" t="s"/>
      <c r="AC453" t="s"/>
      <c r="AD453" t="s">
        <v>86</v>
      </c>
      <c r="AE453" t="s"/>
      <c r="AF453" t="s"/>
      <c r="AG453" t="s"/>
      <c r="AH453" t="s"/>
      <c r="AI453" t="s"/>
      <c r="AJ453" t="s"/>
      <c r="AK453" t="s">
        <v>87</v>
      </c>
      <c r="AL453" t="s">
        <v>88</v>
      </c>
      <c r="AM453" t="s"/>
      <c r="AN453" t="s">
        <v>87</v>
      </c>
      <c r="AO453" t="s"/>
      <c r="AP453" t="n">
        <v>68</v>
      </c>
      <c r="AQ453" t="s">
        <v>89</v>
      </c>
      <c r="AR453" t="s">
        <v>96</v>
      </c>
      <c r="AS453" t="s"/>
      <c r="AT453" t="s">
        <v>91</v>
      </c>
      <c r="AU453" t="s"/>
      <c r="AV453" t="s"/>
      <c r="AW453" t="s"/>
      <c r="AX453" t="s"/>
      <c r="AY453" t="n">
        <v>2311881</v>
      </c>
      <c r="AZ453" t="s">
        <v>655</v>
      </c>
      <c r="BA453" t="s"/>
      <c r="BB453" t="n">
        <v>74575</v>
      </c>
      <c r="BC453" t="n">
        <v>11.286121308803</v>
      </c>
      <c r="BD453" t="n">
        <v>44.530988238079</v>
      </c>
      <c r="BE453" t="s"/>
      <c r="BF453" t="s"/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/>
      <c r="BR453" t="s">
        <v>93</v>
      </c>
    </row>
    <row r="454" spans="1:70">
      <c r="A454" t="s">
        <v>70</v>
      </c>
      <c r="B454" t="s">
        <v>71</v>
      </c>
      <c r="C454" t="s">
        <v>72</v>
      </c>
      <c r="D454" t="n">
        <v>2</v>
      </c>
      <c r="E454" t="s">
        <v>654</v>
      </c>
      <c r="F454" t="n">
        <v>-1</v>
      </c>
      <c r="G454" t="s">
        <v>74</v>
      </c>
      <c r="H454" t="s">
        <v>75</v>
      </c>
      <c r="I454" t="s"/>
      <c r="J454" t="s">
        <v>76</v>
      </c>
      <c r="K454" t="n">
        <v>96</v>
      </c>
      <c r="L454" t="s">
        <v>77</v>
      </c>
      <c r="M454" t="s"/>
      <c r="N454" t="s">
        <v>131</v>
      </c>
      <c r="O454" t="s">
        <v>79</v>
      </c>
      <c r="P454" t="s">
        <v>654</v>
      </c>
      <c r="Q454" t="s"/>
      <c r="R454" t="s">
        <v>80</v>
      </c>
      <c r="S454" t="s">
        <v>127</v>
      </c>
      <c r="T454" t="s">
        <v>82</v>
      </c>
      <c r="U454" t="s"/>
      <c r="V454" t="s">
        <v>83</v>
      </c>
      <c r="W454" t="s">
        <v>84</v>
      </c>
      <c r="X454" t="s"/>
      <c r="Y454" t="s">
        <v>85</v>
      </c>
      <c r="Z454">
        <f>HYPERLINK("https://hotelmonitor-cachepage.eclerx.com/savepage/tk_15427244771987112_sr_2029.html","info")</f>
        <v/>
      </c>
      <c r="AA454" t="n">
        <v>-2311881</v>
      </c>
      <c r="AB454" t="s"/>
      <c r="AC454" t="s"/>
      <c r="AD454" t="s">
        <v>86</v>
      </c>
      <c r="AE454" t="s"/>
      <c r="AF454" t="s"/>
      <c r="AG454" t="s"/>
      <c r="AH454" t="s"/>
      <c r="AI454" t="s"/>
      <c r="AJ454" t="s"/>
      <c r="AK454" t="s">
        <v>87</v>
      </c>
      <c r="AL454" t="s">
        <v>88</v>
      </c>
      <c r="AM454" t="s"/>
      <c r="AN454" t="s">
        <v>87</v>
      </c>
      <c r="AO454" t="s"/>
      <c r="AP454" t="n">
        <v>68</v>
      </c>
      <c r="AQ454" t="s">
        <v>89</v>
      </c>
      <c r="AR454" t="s">
        <v>99</v>
      </c>
      <c r="AS454" t="s"/>
      <c r="AT454" t="s">
        <v>91</v>
      </c>
      <c r="AU454" t="s"/>
      <c r="AV454" t="s"/>
      <c r="AW454" t="s"/>
      <c r="AX454" t="s"/>
      <c r="AY454" t="n">
        <v>2311881</v>
      </c>
      <c r="AZ454" t="s">
        <v>655</v>
      </c>
      <c r="BA454" t="s"/>
      <c r="BB454" t="n">
        <v>74575</v>
      </c>
      <c r="BC454" t="n">
        <v>11.286121308803</v>
      </c>
      <c r="BD454" t="n">
        <v>44.530988238079</v>
      </c>
      <c r="BE454" t="s"/>
      <c r="BF454" t="s"/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/>
      <c r="BR454" t="s">
        <v>93</v>
      </c>
    </row>
    <row r="455" spans="1:70">
      <c r="A455" t="s">
        <v>70</v>
      </c>
      <c r="B455" t="s">
        <v>71</v>
      </c>
      <c r="C455" t="s">
        <v>72</v>
      </c>
      <c r="D455" t="n">
        <v>2</v>
      </c>
      <c r="E455" t="s">
        <v>656</v>
      </c>
      <c r="F455" t="n">
        <v>-1</v>
      </c>
      <c r="G455" t="s">
        <v>74</v>
      </c>
      <c r="H455" t="s">
        <v>75</v>
      </c>
      <c r="I455" t="s"/>
      <c r="J455" t="s">
        <v>76</v>
      </c>
      <c r="K455" t="n">
        <v>120</v>
      </c>
      <c r="L455" t="s">
        <v>77</v>
      </c>
      <c r="M455" t="s"/>
      <c r="N455" t="s">
        <v>201</v>
      </c>
      <c r="O455" t="s">
        <v>79</v>
      </c>
      <c r="P455" t="s">
        <v>656</v>
      </c>
      <c r="Q455" t="s"/>
      <c r="R455" t="s">
        <v>80</v>
      </c>
      <c r="S455" t="s">
        <v>515</v>
      </c>
      <c r="T455" t="s">
        <v>82</v>
      </c>
      <c r="U455" t="s"/>
      <c r="V455" t="s">
        <v>83</v>
      </c>
      <c r="W455" t="s">
        <v>84</v>
      </c>
      <c r="X455" t="s"/>
      <c r="Y455" t="s">
        <v>85</v>
      </c>
      <c r="Z455">
        <f>HYPERLINK("https://hotelmonitor-cachepage.eclerx.com/savepage/tk_15427245409454753_sr_2029.html","info")</f>
        <v/>
      </c>
      <c r="AA455" t="n">
        <v>-6198218</v>
      </c>
      <c r="AB455" t="s"/>
      <c r="AC455" t="s"/>
      <c r="AD455" t="s">
        <v>86</v>
      </c>
      <c r="AE455" t="s"/>
      <c r="AF455" t="s"/>
      <c r="AG455" t="s"/>
      <c r="AH455" t="s"/>
      <c r="AI455" t="s"/>
      <c r="AJ455" t="s"/>
      <c r="AK455" t="s">
        <v>87</v>
      </c>
      <c r="AL455" t="s">
        <v>88</v>
      </c>
      <c r="AM455" t="s"/>
      <c r="AN455" t="s">
        <v>87</v>
      </c>
      <c r="AO455" t="s"/>
      <c r="AP455" t="n">
        <v>94</v>
      </c>
      <c r="AQ455" t="s">
        <v>89</v>
      </c>
      <c r="AR455" t="s">
        <v>96</v>
      </c>
      <c r="AS455" t="s"/>
      <c r="AT455" t="s">
        <v>91</v>
      </c>
      <c r="AU455" t="s"/>
      <c r="AV455" t="s"/>
      <c r="AW455" t="s"/>
      <c r="AX455" t="s"/>
      <c r="AY455" t="n">
        <v>6198218</v>
      </c>
      <c r="AZ455" t="s">
        <v>657</v>
      </c>
      <c r="BA455" t="s"/>
      <c r="BB455" t="n">
        <v>106598</v>
      </c>
      <c r="BC455" t="n">
        <v>11.947596402447</v>
      </c>
      <c r="BD455" t="n">
        <v>44.171610447234</v>
      </c>
      <c r="BE455" t="s"/>
      <c r="BF455" t="s"/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/>
      <c r="BR455" t="s">
        <v>93</v>
      </c>
    </row>
    <row r="456" spans="1:70">
      <c r="A456" t="s">
        <v>70</v>
      </c>
      <c r="B456" t="s">
        <v>71</v>
      </c>
      <c r="C456" t="s">
        <v>72</v>
      </c>
      <c r="D456" t="n">
        <v>2</v>
      </c>
      <c r="E456" t="s">
        <v>658</v>
      </c>
      <c r="F456" t="n">
        <v>-1</v>
      </c>
      <c r="G456" t="s">
        <v>74</v>
      </c>
      <c r="H456" t="s">
        <v>75</v>
      </c>
      <c r="I456" t="s"/>
      <c r="J456" t="s">
        <v>76</v>
      </c>
      <c r="K456" t="n">
        <v>54</v>
      </c>
      <c r="L456" t="s">
        <v>77</v>
      </c>
      <c r="M456" t="s"/>
      <c r="N456" t="s">
        <v>659</v>
      </c>
      <c r="O456" t="s">
        <v>79</v>
      </c>
      <c r="P456" t="s">
        <v>658</v>
      </c>
      <c r="Q456" t="s"/>
      <c r="R456" t="s">
        <v>80</v>
      </c>
      <c r="S456" t="s">
        <v>660</v>
      </c>
      <c r="T456" t="s">
        <v>82</v>
      </c>
      <c r="U456" t="s"/>
      <c r="V456" t="s">
        <v>83</v>
      </c>
      <c r="W456" t="s">
        <v>84</v>
      </c>
      <c r="X456" t="s"/>
      <c r="Y456" t="s">
        <v>85</v>
      </c>
      <c r="Z456">
        <f>HYPERLINK("https://hotelmonitor-cachepage.eclerx.com/savepage/tk_15427243297291358_sr_2029.html","info")</f>
        <v/>
      </c>
      <c r="AA456" t="n">
        <v>-2443826</v>
      </c>
      <c r="AB456" t="s"/>
      <c r="AC456" t="s"/>
      <c r="AD456" t="s">
        <v>86</v>
      </c>
      <c r="AE456" t="s"/>
      <c r="AF456" t="s"/>
      <c r="AG456" t="s"/>
      <c r="AH456" t="s"/>
      <c r="AI456" t="s"/>
      <c r="AJ456" t="s"/>
      <c r="AK456" t="s">
        <v>87</v>
      </c>
      <c r="AL456" t="s">
        <v>88</v>
      </c>
      <c r="AM456" t="s"/>
      <c r="AN456" t="s">
        <v>87</v>
      </c>
      <c r="AO456" t="s"/>
      <c r="AP456" t="n">
        <v>10</v>
      </c>
      <c r="AQ456" t="s">
        <v>89</v>
      </c>
      <c r="AR456" t="s">
        <v>90</v>
      </c>
      <c r="AS456" t="s"/>
      <c r="AT456" t="s">
        <v>91</v>
      </c>
      <c r="AU456" t="s"/>
      <c r="AV456" t="s"/>
      <c r="AW456" t="s"/>
      <c r="AX456" t="s"/>
      <c r="AY456" t="n">
        <v>2443826</v>
      </c>
      <c r="AZ456" t="s">
        <v>661</v>
      </c>
      <c r="BA456" t="s"/>
      <c r="BB456" t="n">
        <v>110790</v>
      </c>
      <c r="BC456" t="n">
        <v>11.418383717537</v>
      </c>
      <c r="BD456" t="n">
        <v>44.491128987199</v>
      </c>
      <c r="BE456" t="s"/>
      <c r="BF456" t="s"/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/>
      <c r="BR456" t="s">
        <v>93</v>
      </c>
    </row>
    <row r="457" spans="1:70">
      <c r="A457" t="s">
        <v>70</v>
      </c>
      <c r="B457" t="s">
        <v>71</v>
      </c>
      <c r="C457" t="s">
        <v>72</v>
      </c>
      <c r="D457" t="n">
        <v>2</v>
      </c>
      <c r="E457" t="s">
        <v>658</v>
      </c>
      <c r="F457" t="n">
        <v>-1</v>
      </c>
      <c r="G457" t="s">
        <v>74</v>
      </c>
      <c r="H457" t="s">
        <v>75</v>
      </c>
      <c r="I457" t="s"/>
      <c r="J457" t="s">
        <v>76</v>
      </c>
      <c r="K457" t="n">
        <v>59</v>
      </c>
      <c r="L457" t="s">
        <v>77</v>
      </c>
      <c r="M457" t="s"/>
      <c r="N457" t="s">
        <v>97</v>
      </c>
      <c r="O457" t="s">
        <v>79</v>
      </c>
      <c r="P457" t="s">
        <v>658</v>
      </c>
      <c r="Q457" t="s"/>
      <c r="R457" t="s">
        <v>80</v>
      </c>
      <c r="S457" t="s">
        <v>320</v>
      </c>
      <c r="T457" t="s">
        <v>82</v>
      </c>
      <c r="U457" t="s"/>
      <c r="V457" t="s">
        <v>83</v>
      </c>
      <c r="W457" t="s">
        <v>84</v>
      </c>
      <c r="X457" t="s"/>
      <c r="Y457" t="s">
        <v>85</v>
      </c>
      <c r="Z457">
        <f>HYPERLINK("https://hotelmonitor-cachepage.eclerx.com/savepage/tk_15427243297291358_sr_2029.html","info")</f>
        <v/>
      </c>
      <c r="AA457" t="n">
        <v>-2443826</v>
      </c>
      <c r="AB457" t="s"/>
      <c r="AC457" t="s"/>
      <c r="AD457" t="s">
        <v>86</v>
      </c>
      <c r="AE457" t="s"/>
      <c r="AF457" t="s"/>
      <c r="AG457" t="s"/>
      <c r="AH457" t="s"/>
      <c r="AI457" t="s"/>
      <c r="AJ457" t="s"/>
      <c r="AK457" t="s">
        <v>87</v>
      </c>
      <c r="AL457" t="s">
        <v>88</v>
      </c>
      <c r="AM457" t="s"/>
      <c r="AN457" t="s">
        <v>87</v>
      </c>
      <c r="AO457" t="s"/>
      <c r="AP457" t="n">
        <v>10</v>
      </c>
      <c r="AQ457" t="s">
        <v>89</v>
      </c>
      <c r="AR457" t="s">
        <v>99</v>
      </c>
      <c r="AS457" t="s"/>
      <c r="AT457" t="s">
        <v>91</v>
      </c>
      <c r="AU457" t="s"/>
      <c r="AV457" t="s"/>
      <c r="AW457" t="s"/>
      <c r="AX457" t="s"/>
      <c r="AY457" t="n">
        <v>2443826</v>
      </c>
      <c r="AZ457" t="s">
        <v>661</v>
      </c>
      <c r="BA457" t="s"/>
      <c r="BB457" t="n">
        <v>110790</v>
      </c>
      <c r="BC457" t="n">
        <v>11.418383717537</v>
      </c>
      <c r="BD457" t="n">
        <v>44.491128987199</v>
      </c>
      <c r="BE457" t="s"/>
      <c r="BF457" t="s"/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/>
      <c r="BR457" t="s">
        <v>93</v>
      </c>
    </row>
    <row r="458" spans="1:70">
      <c r="A458" t="s">
        <v>70</v>
      </c>
      <c r="B458" t="s">
        <v>71</v>
      </c>
      <c r="C458" t="s">
        <v>72</v>
      </c>
      <c r="D458" t="n">
        <v>2</v>
      </c>
      <c r="E458" t="s">
        <v>658</v>
      </c>
      <c r="F458" t="n">
        <v>-1</v>
      </c>
      <c r="G458" t="s">
        <v>74</v>
      </c>
      <c r="H458" t="s">
        <v>75</v>
      </c>
      <c r="I458" t="s"/>
      <c r="J458" t="s">
        <v>76</v>
      </c>
      <c r="K458" t="n">
        <v>72</v>
      </c>
      <c r="L458" t="s">
        <v>77</v>
      </c>
      <c r="M458" t="s"/>
      <c r="N458" t="s">
        <v>517</v>
      </c>
      <c r="O458" t="s">
        <v>79</v>
      </c>
      <c r="P458" t="s">
        <v>658</v>
      </c>
      <c r="Q458" t="s"/>
      <c r="R458" t="s">
        <v>80</v>
      </c>
      <c r="S458" t="s">
        <v>500</v>
      </c>
      <c r="T458" t="s">
        <v>82</v>
      </c>
      <c r="U458" t="s"/>
      <c r="V458" t="s">
        <v>83</v>
      </c>
      <c r="W458" t="s">
        <v>84</v>
      </c>
      <c r="X458" t="s"/>
      <c r="Y458" t="s">
        <v>85</v>
      </c>
      <c r="Z458">
        <f>HYPERLINK("https://hotelmonitor-cachepage.eclerx.com/savepage/tk_15427243297291358_sr_2029.html","info")</f>
        <v/>
      </c>
      <c r="AA458" t="n">
        <v>-2443826</v>
      </c>
      <c r="AB458" t="s"/>
      <c r="AC458" t="s"/>
      <c r="AD458" t="s">
        <v>86</v>
      </c>
      <c r="AE458" t="s"/>
      <c r="AF458" t="s"/>
      <c r="AG458" t="s"/>
      <c r="AH458" t="s"/>
      <c r="AI458" t="s"/>
      <c r="AJ458" t="s"/>
      <c r="AK458" t="s">
        <v>87</v>
      </c>
      <c r="AL458" t="s">
        <v>88</v>
      </c>
      <c r="AM458" t="s"/>
      <c r="AN458" t="s">
        <v>87</v>
      </c>
      <c r="AO458" t="s"/>
      <c r="AP458" t="n">
        <v>10</v>
      </c>
      <c r="AQ458" t="s">
        <v>89</v>
      </c>
      <c r="AR458" t="s">
        <v>90</v>
      </c>
      <c r="AS458" t="s"/>
      <c r="AT458" t="s">
        <v>91</v>
      </c>
      <c r="AU458" t="s"/>
      <c r="AV458" t="s"/>
      <c r="AW458" t="s"/>
      <c r="AX458" t="s"/>
      <c r="AY458" t="n">
        <v>2443826</v>
      </c>
      <c r="AZ458" t="s">
        <v>661</v>
      </c>
      <c r="BA458" t="s"/>
      <c r="BB458" t="n">
        <v>110790</v>
      </c>
      <c r="BC458" t="n">
        <v>11.418383717537</v>
      </c>
      <c r="BD458" t="n">
        <v>44.491128987199</v>
      </c>
      <c r="BE458" t="s"/>
      <c r="BF458" t="s"/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/>
      <c r="BR458" t="s">
        <v>93</v>
      </c>
    </row>
    <row r="459" spans="1:70">
      <c r="A459" t="s">
        <v>70</v>
      </c>
      <c r="B459" t="s">
        <v>71</v>
      </c>
      <c r="C459" t="s">
        <v>72</v>
      </c>
      <c r="D459" t="n">
        <v>2</v>
      </c>
      <c r="E459" t="s">
        <v>658</v>
      </c>
      <c r="F459" t="n">
        <v>-1</v>
      </c>
      <c r="G459" t="s">
        <v>74</v>
      </c>
      <c r="H459" t="s">
        <v>75</v>
      </c>
      <c r="I459" t="s"/>
      <c r="J459" t="s">
        <v>76</v>
      </c>
      <c r="K459" t="n">
        <v>77</v>
      </c>
      <c r="L459" t="s">
        <v>77</v>
      </c>
      <c r="M459" t="s"/>
      <c r="N459" t="s">
        <v>662</v>
      </c>
      <c r="O459" t="s">
        <v>79</v>
      </c>
      <c r="P459" t="s">
        <v>658</v>
      </c>
      <c r="Q459" t="s"/>
      <c r="R459" t="s">
        <v>80</v>
      </c>
      <c r="S459" t="s">
        <v>501</v>
      </c>
      <c r="T459" t="s">
        <v>82</v>
      </c>
      <c r="U459" t="s"/>
      <c r="V459" t="s">
        <v>83</v>
      </c>
      <c r="W459" t="s">
        <v>84</v>
      </c>
      <c r="X459" t="s"/>
      <c r="Y459" t="s">
        <v>85</v>
      </c>
      <c r="Z459">
        <f>HYPERLINK("https://hotelmonitor-cachepage.eclerx.com/savepage/tk_15427243297291358_sr_2029.html","info")</f>
        <v/>
      </c>
      <c r="AA459" t="n">
        <v>-2443826</v>
      </c>
      <c r="AB459" t="s"/>
      <c r="AC459" t="s"/>
      <c r="AD459" t="s">
        <v>86</v>
      </c>
      <c r="AE459" t="s"/>
      <c r="AF459" t="s"/>
      <c r="AG459" t="s"/>
      <c r="AH459" t="s"/>
      <c r="AI459" t="s"/>
      <c r="AJ459" t="s"/>
      <c r="AK459" t="s">
        <v>87</v>
      </c>
      <c r="AL459" t="s">
        <v>88</v>
      </c>
      <c r="AM459" t="s"/>
      <c r="AN459" t="s">
        <v>87</v>
      </c>
      <c r="AO459" t="s"/>
      <c r="AP459" t="n">
        <v>10</v>
      </c>
      <c r="AQ459" t="s">
        <v>89</v>
      </c>
      <c r="AR459" t="s">
        <v>90</v>
      </c>
      <c r="AS459" t="s"/>
      <c r="AT459" t="s">
        <v>91</v>
      </c>
      <c r="AU459" t="s"/>
      <c r="AV459" t="s"/>
      <c r="AW459" t="s"/>
      <c r="AX459" t="s"/>
      <c r="AY459" t="n">
        <v>2443826</v>
      </c>
      <c r="AZ459" t="s">
        <v>661</v>
      </c>
      <c r="BA459" t="s"/>
      <c r="BB459" t="n">
        <v>110790</v>
      </c>
      <c r="BC459" t="n">
        <v>11.418383717537</v>
      </c>
      <c r="BD459" t="n">
        <v>44.491128987199</v>
      </c>
      <c r="BE459" t="s"/>
      <c r="BF459" t="s"/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/>
      <c r="BR459" t="s">
        <v>93</v>
      </c>
    </row>
    <row r="460" spans="1:70">
      <c r="A460" t="s">
        <v>70</v>
      </c>
      <c r="B460" t="s">
        <v>71</v>
      </c>
      <c r="C460" t="s">
        <v>72</v>
      </c>
      <c r="D460" t="n">
        <v>2</v>
      </c>
      <c r="E460" t="s">
        <v>658</v>
      </c>
      <c r="F460" t="n">
        <v>-1</v>
      </c>
      <c r="G460" t="s">
        <v>74</v>
      </c>
      <c r="H460" t="s">
        <v>75</v>
      </c>
      <c r="I460" t="s"/>
      <c r="J460" t="s">
        <v>76</v>
      </c>
      <c r="K460" t="n">
        <v>78</v>
      </c>
      <c r="L460" t="s">
        <v>77</v>
      </c>
      <c r="M460" t="s"/>
      <c r="N460" t="s">
        <v>129</v>
      </c>
      <c r="O460" t="s">
        <v>79</v>
      </c>
      <c r="P460" t="s">
        <v>658</v>
      </c>
      <c r="Q460" t="s"/>
      <c r="R460" t="s">
        <v>80</v>
      </c>
      <c r="S460" t="s">
        <v>229</v>
      </c>
      <c r="T460" t="s">
        <v>82</v>
      </c>
      <c r="U460" t="s"/>
      <c r="V460" t="s">
        <v>83</v>
      </c>
      <c r="W460" t="s">
        <v>84</v>
      </c>
      <c r="X460" t="s"/>
      <c r="Y460" t="s">
        <v>85</v>
      </c>
      <c r="Z460">
        <f>HYPERLINK("https://hotelmonitor-cachepage.eclerx.com/savepage/tk_15427243297291358_sr_2029.html","info")</f>
        <v/>
      </c>
      <c r="AA460" t="n">
        <v>-2443826</v>
      </c>
      <c r="AB460" t="s"/>
      <c r="AC460" t="s"/>
      <c r="AD460" t="s">
        <v>86</v>
      </c>
      <c r="AE460" t="s"/>
      <c r="AF460" t="s"/>
      <c r="AG460" t="s"/>
      <c r="AH460" t="s"/>
      <c r="AI460" t="s"/>
      <c r="AJ460" t="s"/>
      <c r="AK460" t="s">
        <v>87</v>
      </c>
      <c r="AL460" t="s">
        <v>88</v>
      </c>
      <c r="AM460" t="s"/>
      <c r="AN460" t="s">
        <v>87</v>
      </c>
      <c r="AO460" t="s"/>
      <c r="AP460" t="n">
        <v>10</v>
      </c>
      <c r="AQ460" t="s">
        <v>89</v>
      </c>
      <c r="AR460" t="s">
        <v>90</v>
      </c>
      <c r="AS460" t="s"/>
      <c r="AT460" t="s">
        <v>91</v>
      </c>
      <c r="AU460" t="s"/>
      <c r="AV460" t="s"/>
      <c r="AW460" t="s"/>
      <c r="AX460" t="s"/>
      <c r="AY460" t="n">
        <v>2443826</v>
      </c>
      <c r="AZ460" t="s">
        <v>661</v>
      </c>
      <c r="BA460" t="s"/>
      <c r="BB460" t="n">
        <v>110790</v>
      </c>
      <c r="BC460" t="n">
        <v>11.418383717537</v>
      </c>
      <c r="BD460" t="n">
        <v>44.491128987199</v>
      </c>
      <c r="BE460" t="s"/>
      <c r="BF460" t="s"/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/>
      <c r="BR460" t="s">
        <v>93</v>
      </c>
    </row>
    <row r="461" spans="1:70">
      <c r="A461" t="s">
        <v>70</v>
      </c>
      <c r="B461" t="s">
        <v>71</v>
      </c>
      <c r="C461" t="s">
        <v>72</v>
      </c>
      <c r="D461" t="n">
        <v>2</v>
      </c>
      <c r="E461" t="s">
        <v>658</v>
      </c>
      <c r="F461" t="n">
        <v>-1</v>
      </c>
      <c r="G461" t="s">
        <v>74</v>
      </c>
      <c r="H461" t="s">
        <v>75</v>
      </c>
      <c r="I461" t="s"/>
      <c r="J461" t="s">
        <v>76</v>
      </c>
      <c r="K461" t="n">
        <v>98</v>
      </c>
      <c r="L461" t="s">
        <v>77</v>
      </c>
      <c r="M461" t="s"/>
      <c r="N461" t="s">
        <v>663</v>
      </c>
      <c r="O461" t="s">
        <v>79</v>
      </c>
      <c r="P461" t="s">
        <v>658</v>
      </c>
      <c r="Q461" t="s"/>
      <c r="R461" t="s">
        <v>80</v>
      </c>
      <c r="S461" t="s">
        <v>399</v>
      </c>
      <c r="T461" t="s">
        <v>82</v>
      </c>
      <c r="U461" t="s"/>
      <c r="V461" t="s">
        <v>83</v>
      </c>
      <c r="W461" t="s">
        <v>84</v>
      </c>
      <c r="X461" t="s"/>
      <c r="Y461" t="s">
        <v>85</v>
      </c>
      <c r="Z461">
        <f>HYPERLINK("https://hotelmonitor-cachepage.eclerx.com/savepage/tk_15427243297291358_sr_2029.html","info")</f>
        <v/>
      </c>
      <c r="AA461" t="n">
        <v>-2443826</v>
      </c>
      <c r="AB461" t="s"/>
      <c r="AC461" t="s"/>
      <c r="AD461" t="s">
        <v>86</v>
      </c>
      <c r="AE461" t="s"/>
      <c r="AF461" t="s"/>
      <c r="AG461" t="s"/>
      <c r="AH461" t="s"/>
      <c r="AI461" t="s"/>
      <c r="AJ461" t="s"/>
      <c r="AK461" t="s">
        <v>87</v>
      </c>
      <c r="AL461" t="s">
        <v>88</v>
      </c>
      <c r="AM461" t="s"/>
      <c r="AN461" t="s">
        <v>87</v>
      </c>
      <c r="AO461" t="s"/>
      <c r="AP461" t="n">
        <v>10</v>
      </c>
      <c r="AQ461" t="s">
        <v>89</v>
      </c>
      <c r="AR461" t="s">
        <v>90</v>
      </c>
      <c r="AS461" t="s"/>
      <c r="AT461" t="s">
        <v>91</v>
      </c>
      <c r="AU461" t="s"/>
      <c r="AV461" t="s"/>
      <c r="AW461" t="s"/>
      <c r="AX461" t="s"/>
      <c r="AY461" t="n">
        <v>2443826</v>
      </c>
      <c r="AZ461" t="s">
        <v>661</v>
      </c>
      <c r="BA461" t="s"/>
      <c r="BB461" t="n">
        <v>110790</v>
      </c>
      <c r="BC461" t="n">
        <v>11.418383717537</v>
      </c>
      <c r="BD461" t="n">
        <v>44.491128987199</v>
      </c>
      <c r="BE461" t="s"/>
      <c r="BF461" t="s"/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/>
      <c r="BR461" t="s">
        <v>93</v>
      </c>
    </row>
    <row r="462" spans="1:70">
      <c r="A462" t="s">
        <v>70</v>
      </c>
      <c r="B462" t="s">
        <v>71</v>
      </c>
      <c r="C462" t="s">
        <v>72</v>
      </c>
      <c r="D462" t="n">
        <v>2</v>
      </c>
      <c r="E462" t="s">
        <v>658</v>
      </c>
      <c r="F462" t="n">
        <v>-1</v>
      </c>
      <c r="G462" t="s">
        <v>74</v>
      </c>
      <c r="H462" t="s">
        <v>75</v>
      </c>
      <c r="I462" t="s"/>
      <c r="J462" t="s">
        <v>76</v>
      </c>
      <c r="K462" t="n">
        <v>126</v>
      </c>
      <c r="L462" t="s">
        <v>77</v>
      </c>
      <c r="M462" t="s"/>
      <c r="N462" t="s">
        <v>664</v>
      </c>
      <c r="O462" t="s">
        <v>79</v>
      </c>
      <c r="P462" t="s">
        <v>658</v>
      </c>
      <c r="Q462" t="s"/>
      <c r="R462" t="s">
        <v>80</v>
      </c>
      <c r="S462" t="s">
        <v>249</v>
      </c>
      <c r="T462" t="s">
        <v>82</v>
      </c>
      <c r="U462" t="s"/>
      <c r="V462" t="s">
        <v>83</v>
      </c>
      <c r="W462" t="s">
        <v>84</v>
      </c>
      <c r="X462" t="s"/>
      <c r="Y462" t="s">
        <v>85</v>
      </c>
      <c r="Z462">
        <f>HYPERLINK("https://hotelmonitor-cachepage.eclerx.com/savepage/tk_15427243297291358_sr_2029.html","info")</f>
        <v/>
      </c>
      <c r="AA462" t="n">
        <v>-2443826</v>
      </c>
      <c r="AB462" t="s"/>
      <c r="AC462" t="s"/>
      <c r="AD462" t="s">
        <v>86</v>
      </c>
      <c r="AE462" t="s"/>
      <c r="AF462" t="s"/>
      <c r="AG462" t="s"/>
      <c r="AH462" t="s"/>
      <c r="AI462" t="s"/>
      <c r="AJ462" t="s"/>
      <c r="AK462" t="s">
        <v>87</v>
      </c>
      <c r="AL462" t="s">
        <v>88</v>
      </c>
      <c r="AM462" t="s"/>
      <c r="AN462" t="s">
        <v>87</v>
      </c>
      <c r="AO462" t="s"/>
      <c r="AP462" t="n">
        <v>10</v>
      </c>
      <c r="AQ462" t="s">
        <v>89</v>
      </c>
      <c r="AR462" t="s">
        <v>90</v>
      </c>
      <c r="AS462" t="s"/>
      <c r="AT462" t="s">
        <v>91</v>
      </c>
      <c r="AU462" t="s"/>
      <c r="AV462" t="s"/>
      <c r="AW462" t="s"/>
      <c r="AX462" t="s"/>
      <c r="AY462" t="n">
        <v>2443826</v>
      </c>
      <c r="AZ462" t="s">
        <v>661</v>
      </c>
      <c r="BA462" t="s"/>
      <c r="BB462" t="n">
        <v>110790</v>
      </c>
      <c r="BC462" t="n">
        <v>11.418383717537</v>
      </c>
      <c r="BD462" t="n">
        <v>44.491128987199</v>
      </c>
      <c r="BE462" t="s"/>
      <c r="BF462" t="s"/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/>
      <c r="BR462" t="s">
        <v>93</v>
      </c>
    </row>
    <row r="463" spans="1:70">
      <c r="A463" t="s">
        <v>70</v>
      </c>
      <c r="B463" t="s">
        <v>71</v>
      </c>
      <c r="C463" t="s">
        <v>72</v>
      </c>
      <c r="D463" t="n">
        <v>2</v>
      </c>
      <c r="E463" t="s">
        <v>658</v>
      </c>
      <c r="F463" t="n">
        <v>-1</v>
      </c>
      <c r="G463" t="s">
        <v>74</v>
      </c>
      <c r="H463" t="s">
        <v>75</v>
      </c>
      <c r="I463" t="s"/>
      <c r="J463" t="s">
        <v>76</v>
      </c>
      <c r="K463" t="n">
        <v>126</v>
      </c>
      <c r="L463" t="s">
        <v>77</v>
      </c>
      <c r="M463" t="s"/>
      <c r="N463" t="s">
        <v>129</v>
      </c>
      <c r="O463" t="s">
        <v>79</v>
      </c>
      <c r="P463" t="s">
        <v>658</v>
      </c>
      <c r="Q463" t="s"/>
      <c r="R463" t="s">
        <v>80</v>
      </c>
      <c r="S463" t="s">
        <v>249</v>
      </c>
      <c r="T463" t="s">
        <v>82</v>
      </c>
      <c r="U463" t="s"/>
      <c r="V463" t="s">
        <v>83</v>
      </c>
      <c r="W463" t="s">
        <v>108</v>
      </c>
      <c r="X463" t="s"/>
      <c r="Y463" t="s">
        <v>85</v>
      </c>
      <c r="Z463">
        <f>HYPERLINK("https://hotelmonitor-cachepage.eclerx.com/savepage/tk_15427243297291358_sr_2029.html","info")</f>
        <v/>
      </c>
      <c r="AA463" t="n">
        <v>-2443826</v>
      </c>
      <c r="AB463" t="s"/>
      <c r="AC463" t="s"/>
      <c r="AD463" t="s">
        <v>86</v>
      </c>
      <c r="AE463" t="s"/>
      <c r="AF463" t="s"/>
      <c r="AG463" t="s"/>
      <c r="AH463" t="s"/>
      <c r="AI463" t="s"/>
      <c r="AJ463" t="s"/>
      <c r="AK463" t="s">
        <v>87</v>
      </c>
      <c r="AL463" t="s">
        <v>88</v>
      </c>
      <c r="AM463" t="s"/>
      <c r="AN463" t="s">
        <v>87</v>
      </c>
      <c r="AO463" t="s"/>
      <c r="AP463" t="n">
        <v>10</v>
      </c>
      <c r="AQ463" t="s">
        <v>89</v>
      </c>
      <c r="AR463" t="s">
        <v>90</v>
      </c>
      <c r="AS463" t="s"/>
      <c r="AT463" t="s">
        <v>91</v>
      </c>
      <c r="AU463" t="s"/>
      <c r="AV463" t="s"/>
      <c r="AW463" t="s"/>
      <c r="AX463" t="s"/>
      <c r="AY463" t="n">
        <v>2443826</v>
      </c>
      <c r="AZ463" t="s">
        <v>661</v>
      </c>
      <c r="BA463" t="s"/>
      <c r="BB463" t="n">
        <v>110790</v>
      </c>
      <c r="BC463" t="n">
        <v>11.418383717537</v>
      </c>
      <c r="BD463" t="n">
        <v>44.491128987199</v>
      </c>
      <c r="BE463" t="s"/>
      <c r="BF463" t="s"/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/>
      <c r="BR463" t="s">
        <v>93</v>
      </c>
    </row>
    <row r="464" spans="1:70">
      <c r="A464" t="s">
        <v>70</v>
      </c>
      <c r="B464" t="s">
        <v>71</v>
      </c>
      <c r="C464" t="s">
        <v>72</v>
      </c>
      <c r="D464" t="n">
        <v>2</v>
      </c>
      <c r="E464" t="s">
        <v>658</v>
      </c>
      <c r="F464" t="n">
        <v>-1</v>
      </c>
      <c r="G464" t="s">
        <v>74</v>
      </c>
      <c r="H464" t="s">
        <v>75</v>
      </c>
      <c r="I464" t="s"/>
      <c r="J464" t="s">
        <v>76</v>
      </c>
      <c r="K464" t="n">
        <v>137</v>
      </c>
      <c r="L464" t="s">
        <v>77</v>
      </c>
      <c r="M464" t="s"/>
      <c r="N464" t="s">
        <v>97</v>
      </c>
      <c r="O464" t="s">
        <v>79</v>
      </c>
      <c r="P464" t="s">
        <v>658</v>
      </c>
      <c r="Q464" t="s"/>
      <c r="R464" t="s">
        <v>80</v>
      </c>
      <c r="S464" t="s">
        <v>288</v>
      </c>
      <c r="T464" t="s">
        <v>82</v>
      </c>
      <c r="U464" t="s"/>
      <c r="V464" t="s">
        <v>83</v>
      </c>
      <c r="W464" t="s">
        <v>108</v>
      </c>
      <c r="X464" t="s"/>
      <c r="Y464" t="s">
        <v>85</v>
      </c>
      <c r="Z464">
        <f>HYPERLINK("https://hotelmonitor-cachepage.eclerx.com/savepage/tk_15427243297291358_sr_2029.html","info")</f>
        <v/>
      </c>
      <c r="AA464" t="n">
        <v>-2443826</v>
      </c>
      <c r="AB464" t="s"/>
      <c r="AC464" t="s"/>
      <c r="AD464" t="s">
        <v>86</v>
      </c>
      <c r="AE464" t="s"/>
      <c r="AF464" t="s"/>
      <c r="AG464" t="s"/>
      <c r="AH464" t="s"/>
      <c r="AI464" t="s"/>
      <c r="AJ464" t="s"/>
      <c r="AK464" t="s">
        <v>87</v>
      </c>
      <c r="AL464" t="s">
        <v>88</v>
      </c>
      <c r="AM464" t="s"/>
      <c r="AN464" t="s">
        <v>87</v>
      </c>
      <c r="AO464" t="s"/>
      <c r="AP464" t="n">
        <v>10</v>
      </c>
      <c r="AQ464" t="s">
        <v>89</v>
      </c>
      <c r="AR464" t="s">
        <v>99</v>
      </c>
      <c r="AS464" t="s"/>
      <c r="AT464" t="s">
        <v>91</v>
      </c>
      <c r="AU464" t="s"/>
      <c r="AV464" t="s"/>
      <c r="AW464" t="s"/>
      <c r="AX464" t="s"/>
      <c r="AY464" t="n">
        <v>2443826</v>
      </c>
      <c r="AZ464" t="s">
        <v>661</v>
      </c>
      <c r="BA464" t="s"/>
      <c r="BB464" t="n">
        <v>110790</v>
      </c>
      <c r="BC464" t="n">
        <v>11.418383717537</v>
      </c>
      <c r="BD464" t="n">
        <v>44.491128987199</v>
      </c>
      <c r="BE464" t="s"/>
      <c r="BF464" t="s"/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/>
      <c r="BR464" t="s">
        <v>93</v>
      </c>
    </row>
    <row r="465" spans="1:70">
      <c r="A465" t="s">
        <v>70</v>
      </c>
      <c r="B465" t="s">
        <v>71</v>
      </c>
      <c r="C465" t="s">
        <v>72</v>
      </c>
      <c r="D465" t="n">
        <v>2</v>
      </c>
      <c r="E465" t="s">
        <v>665</v>
      </c>
      <c r="F465" t="n">
        <v>-1</v>
      </c>
      <c r="G465" t="s">
        <v>74</v>
      </c>
      <c r="H465" t="s">
        <v>75</v>
      </c>
      <c r="I465" t="s"/>
      <c r="J465" t="s">
        <v>76</v>
      </c>
      <c r="K465" t="n">
        <v>111</v>
      </c>
      <c r="L465" t="s">
        <v>77</v>
      </c>
      <c r="M465" t="s"/>
      <c r="N465" t="s">
        <v>666</v>
      </c>
      <c r="O465" t="s">
        <v>79</v>
      </c>
      <c r="P465" t="s">
        <v>665</v>
      </c>
      <c r="Q465" t="s"/>
      <c r="R465" t="s">
        <v>80</v>
      </c>
      <c r="S465" t="s">
        <v>667</v>
      </c>
      <c r="T465" t="s">
        <v>82</v>
      </c>
      <c r="U465" t="s"/>
      <c r="V465" t="s">
        <v>83</v>
      </c>
      <c r="W465" t="s">
        <v>84</v>
      </c>
      <c r="X465" t="s"/>
      <c r="Y465" t="s">
        <v>85</v>
      </c>
      <c r="Z465">
        <f>HYPERLINK("https://hotelmonitor-cachepage.eclerx.com/savepage/tk_15427243350009425_sr_2029.html","info")</f>
        <v/>
      </c>
      <c r="AA465" t="n">
        <v>-5078101</v>
      </c>
      <c r="AB465" t="s"/>
      <c r="AC465" t="s"/>
      <c r="AD465" t="s">
        <v>86</v>
      </c>
      <c r="AE465" t="s"/>
      <c r="AF465" t="s"/>
      <c r="AG465" t="s"/>
      <c r="AH465" t="s"/>
      <c r="AI465" t="s"/>
      <c r="AJ465" t="s"/>
      <c r="AK465" t="s">
        <v>87</v>
      </c>
      <c r="AL465" t="s">
        <v>88</v>
      </c>
      <c r="AM465" t="s"/>
      <c r="AN465" t="s">
        <v>87</v>
      </c>
      <c r="AO465" t="s"/>
      <c r="AP465" t="n">
        <v>12</v>
      </c>
      <c r="AQ465" t="s">
        <v>89</v>
      </c>
      <c r="AR465" t="s">
        <v>96</v>
      </c>
      <c r="AS465" t="s"/>
      <c r="AT465" t="s">
        <v>91</v>
      </c>
      <c r="AU465" t="s"/>
      <c r="AV465" t="s"/>
      <c r="AW465" t="s"/>
      <c r="AX465" t="s"/>
      <c r="AY465" t="n">
        <v>5078101</v>
      </c>
      <c r="AZ465" t="s">
        <v>668</v>
      </c>
      <c r="BA465" t="s"/>
      <c r="BB465" t="n">
        <v>184483</v>
      </c>
      <c r="BC465" t="n">
        <v>11.85543358326</v>
      </c>
      <c r="BD465" t="n">
        <v>44.293253508458</v>
      </c>
      <c r="BE465" t="s"/>
      <c r="BF465" t="s"/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/>
      <c r="BR465" t="s">
        <v>93</v>
      </c>
    </row>
    <row r="466" spans="1:70">
      <c r="A466" t="s">
        <v>70</v>
      </c>
      <c r="B466" t="s">
        <v>71</v>
      </c>
      <c r="C466" t="s">
        <v>72</v>
      </c>
      <c r="D466" t="n">
        <v>2</v>
      </c>
      <c r="E466" t="s">
        <v>665</v>
      </c>
      <c r="F466" t="n">
        <v>-1</v>
      </c>
      <c r="G466" t="s">
        <v>74</v>
      </c>
      <c r="H466" t="s">
        <v>75</v>
      </c>
      <c r="I466" t="s"/>
      <c r="J466" t="s">
        <v>76</v>
      </c>
      <c r="K466" t="n">
        <v>159</v>
      </c>
      <c r="L466" t="s">
        <v>77</v>
      </c>
      <c r="M466" t="s"/>
      <c r="N466" t="s">
        <v>669</v>
      </c>
      <c r="O466" t="s">
        <v>79</v>
      </c>
      <c r="P466" t="s">
        <v>665</v>
      </c>
      <c r="Q466" t="s"/>
      <c r="R466" t="s">
        <v>80</v>
      </c>
      <c r="S466" t="s">
        <v>562</v>
      </c>
      <c r="T466" t="s">
        <v>82</v>
      </c>
      <c r="U466" t="s"/>
      <c r="V466" t="s">
        <v>83</v>
      </c>
      <c r="W466" t="s">
        <v>84</v>
      </c>
      <c r="X466" t="s"/>
      <c r="Y466" t="s">
        <v>85</v>
      </c>
      <c r="Z466">
        <f>HYPERLINK("https://hotelmonitor-cachepage.eclerx.com/savepage/tk_15427243350009425_sr_2029.html","info")</f>
        <v/>
      </c>
      <c r="AA466" t="n">
        <v>-5078101</v>
      </c>
      <c r="AB466" t="s"/>
      <c r="AC466" t="s"/>
      <c r="AD466" t="s">
        <v>86</v>
      </c>
      <c r="AE466" t="s"/>
      <c r="AF466" t="s"/>
      <c r="AG466" t="s"/>
      <c r="AH466" t="s"/>
      <c r="AI466" t="s"/>
      <c r="AJ466" t="s"/>
      <c r="AK466" t="s">
        <v>87</v>
      </c>
      <c r="AL466" t="s">
        <v>88</v>
      </c>
      <c r="AM466" t="s"/>
      <c r="AN466" t="s">
        <v>87</v>
      </c>
      <c r="AO466" t="s"/>
      <c r="AP466" t="n">
        <v>12</v>
      </c>
      <c r="AQ466" t="s">
        <v>89</v>
      </c>
      <c r="AR466" t="s">
        <v>96</v>
      </c>
      <c r="AS466" t="s"/>
      <c r="AT466" t="s">
        <v>91</v>
      </c>
      <c r="AU466" t="s"/>
      <c r="AV466" t="s"/>
      <c r="AW466" t="s"/>
      <c r="AX466" t="s"/>
      <c r="AY466" t="n">
        <v>5078101</v>
      </c>
      <c r="AZ466" t="s">
        <v>668</v>
      </c>
      <c r="BA466" t="s"/>
      <c r="BB466" t="n">
        <v>184483</v>
      </c>
      <c r="BC466" t="n">
        <v>11.85543358326</v>
      </c>
      <c r="BD466" t="n">
        <v>44.293253508458</v>
      </c>
      <c r="BE466" t="s"/>
      <c r="BF466" t="s"/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/>
      <c r="BR466" t="s">
        <v>93</v>
      </c>
    </row>
    <row r="467" spans="1:70">
      <c r="A467" t="s">
        <v>70</v>
      </c>
      <c r="B467" t="s">
        <v>71</v>
      </c>
      <c r="C467" t="s">
        <v>72</v>
      </c>
      <c r="D467" t="n">
        <v>2</v>
      </c>
      <c r="E467" t="s">
        <v>670</v>
      </c>
      <c r="F467" t="n">
        <v>-1</v>
      </c>
      <c r="G467" t="s">
        <v>74</v>
      </c>
      <c r="H467" t="s">
        <v>75</v>
      </c>
      <c r="I467" t="s"/>
      <c r="J467" t="s">
        <v>76</v>
      </c>
      <c r="K467" t="n">
        <v>129</v>
      </c>
      <c r="L467" t="s">
        <v>77</v>
      </c>
      <c r="M467" t="s"/>
      <c r="N467" t="s">
        <v>184</v>
      </c>
      <c r="O467" t="s">
        <v>79</v>
      </c>
      <c r="P467" t="s">
        <v>670</v>
      </c>
      <c r="Q467" t="s"/>
      <c r="R467" t="s">
        <v>80</v>
      </c>
      <c r="S467" t="s">
        <v>293</v>
      </c>
      <c r="T467" t="s">
        <v>82</v>
      </c>
      <c r="U467" t="s"/>
      <c r="V467" t="s">
        <v>83</v>
      </c>
      <c r="W467" t="s">
        <v>84</v>
      </c>
      <c r="X467" t="s"/>
      <c r="Y467" t="s">
        <v>85</v>
      </c>
      <c r="Z467">
        <f>HYPERLINK("https://hotelmonitor-cachepage.eclerx.com/savepage/tk_15427245755344536_sr_2029.html","info")</f>
        <v/>
      </c>
      <c r="AA467" t="n">
        <v>-3744641</v>
      </c>
      <c r="AB467" t="s"/>
      <c r="AC467" t="s"/>
      <c r="AD467" t="s">
        <v>86</v>
      </c>
      <c r="AE467" t="s"/>
      <c r="AF467" t="s"/>
      <c r="AG467" t="s"/>
      <c r="AH467" t="s"/>
      <c r="AI467" t="s"/>
      <c r="AJ467" t="s"/>
      <c r="AK467" t="s">
        <v>87</v>
      </c>
      <c r="AL467" t="s">
        <v>88</v>
      </c>
      <c r="AM467" t="s"/>
      <c r="AN467" t="s">
        <v>87</v>
      </c>
      <c r="AO467" t="s"/>
      <c r="AP467" t="n">
        <v>108</v>
      </c>
      <c r="AQ467" t="s">
        <v>89</v>
      </c>
      <c r="AR467" t="s">
        <v>96</v>
      </c>
      <c r="AS467" t="s"/>
      <c r="AT467" t="s">
        <v>91</v>
      </c>
      <c r="AU467" t="s"/>
      <c r="AV467" t="s"/>
      <c r="AW467" t="s"/>
      <c r="AX467" t="s"/>
      <c r="AY467" t="n">
        <v>3744641</v>
      </c>
      <c r="AZ467" t="s">
        <v>671</v>
      </c>
      <c r="BA467" t="s"/>
      <c r="BB467" t="n">
        <v>166119</v>
      </c>
      <c r="BC467" t="n">
        <v>13.510289</v>
      </c>
      <c r="BD467" t="n">
        <v>43.621509</v>
      </c>
      <c r="BE467" t="s"/>
      <c r="BF467" t="s"/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/>
      <c r="BR467" t="s">
        <v>104</v>
      </c>
    </row>
    <row r="468" spans="1:70">
      <c r="A468" t="s">
        <v>70</v>
      </c>
      <c r="B468" t="s">
        <v>71</v>
      </c>
      <c r="C468" t="s">
        <v>72</v>
      </c>
      <c r="D468" t="n">
        <v>2</v>
      </c>
      <c r="E468" t="s">
        <v>670</v>
      </c>
      <c r="F468" t="n">
        <v>-1</v>
      </c>
      <c r="G468" t="s">
        <v>74</v>
      </c>
      <c r="H468" t="s">
        <v>75</v>
      </c>
      <c r="I468" t="s"/>
      <c r="J468" t="s">
        <v>76</v>
      </c>
      <c r="K468" t="n">
        <v>224</v>
      </c>
      <c r="L468" t="s">
        <v>77</v>
      </c>
      <c r="M468" t="s"/>
      <c r="N468" t="s">
        <v>672</v>
      </c>
      <c r="O468" t="s">
        <v>79</v>
      </c>
      <c r="P468" t="s">
        <v>670</v>
      </c>
      <c r="Q468" t="s"/>
      <c r="R468" t="s">
        <v>80</v>
      </c>
      <c r="S468" t="s">
        <v>673</v>
      </c>
      <c r="T468" t="s">
        <v>82</v>
      </c>
      <c r="U468" t="s"/>
      <c r="V468" t="s">
        <v>83</v>
      </c>
      <c r="W468" t="s">
        <v>84</v>
      </c>
      <c r="X468" t="s"/>
      <c r="Y468" t="s">
        <v>85</v>
      </c>
      <c r="Z468">
        <f>HYPERLINK("https://hotelmonitor-cachepage.eclerx.com/savepage/tk_15427245755344536_sr_2029.html","info")</f>
        <v/>
      </c>
      <c r="AA468" t="n">
        <v>-3744641</v>
      </c>
      <c r="AB468" t="s"/>
      <c r="AC468" t="s"/>
      <c r="AD468" t="s">
        <v>86</v>
      </c>
      <c r="AE468" t="s"/>
      <c r="AF468" t="s"/>
      <c r="AG468" t="s"/>
      <c r="AH468" t="s"/>
      <c r="AI468" t="s"/>
      <c r="AJ468" t="s"/>
      <c r="AK468" t="s">
        <v>87</v>
      </c>
      <c r="AL468" t="s">
        <v>88</v>
      </c>
      <c r="AM468" t="s"/>
      <c r="AN468" t="s">
        <v>87</v>
      </c>
      <c r="AO468" t="s"/>
      <c r="AP468" t="n">
        <v>108</v>
      </c>
      <c r="AQ468" t="s">
        <v>89</v>
      </c>
      <c r="AR468" t="s">
        <v>96</v>
      </c>
      <c r="AS468" t="s"/>
      <c r="AT468" t="s">
        <v>91</v>
      </c>
      <c r="AU468" t="s"/>
      <c r="AV468" t="s"/>
      <c r="AW468" t="s"/>
      <c r="AX468" t="s"/>
      <c r="AY468" t="n">
        <v>3744641</v>
      </c>
      <c r="AZ468" t="s">
        <v>671</v>
      </c>
      <c r="BA468" t="s"/>
      <c r="BB468" t="n">
        <v>166119</v>
      </c>
      <c r="BC468" t="n">
        <v>13.510289</v>
      </c>
      <c r="BD468" t="n">
        <v>43.621509</v>
      </c>
      <c r="BE468" t="s"/>
      <c r="BF468" t="s"/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/>
      <c r="BR468" t="s">
        <v>104</v>
      </c>
    </row>
    <row r="469" spans="1:70">
      <c r="A469" t="s">
        <v>70</v>
      </c>
      <c r="B469" t="s">
        <v>71</v>
      </c>
      <c r="C469" t="s">
        <v>72</v>
      </c>
      <c r="D469" t="n">
        <v>2</v>
      </c>
      <c r="E469" t="s">
        <v>674</v>
      </c>
      <c r="F469" t="n">
        <v>-1</v>
      </c>
      <c r="G469" t="s">
        <v>74</v>
      </c>
      <c r="H469" t="s">
        <v>75</v>
      </c>
      <c r="I469" t="s"/>
      <c r="J469" t="s">
        <v>76</v>
      </c>
      <c r="K469" t="n">
        <v>63</v>
      </c>
      <c r="L469" t="s">
        <v>77</v>
      </c>
      <c r="M469" t="s"/>
      <c r="N469" t="s">
        <v>675</v>
      </c>
      <c r="O469" t="s">
        <v>79</v>
      </c>
      <c r="P469" t="s">
        <v>674</v>
      </c>
      <c r="Q469" t="s"/>
      <c r="R469" t="s">
        <v>80</v>
      </c>
      <c r="S469" t="s">
        <v>676</v>
      </c>
      <c r="T469" t="s">
        <v>82</v>
      </c>
      <c r="U469" t="s"/>
      <c r="V469" t="s">
        <v>83</v>
      </c>
      <c r="W469" t="s">
        <v>84</v>
      </c>
      <c r="X469" t="s"/>
      <c r="Y469" t="s">
        <v>85</v>
      </c>
      <c r="Z469">
        <f>HYPERLINK("https://hotelmonitor-cachepage.eclerx.com/savepage/tk_15427245606529043_sr_2029.html","info")</f>
        <v/>
      </c>
      <c r="AA469" t="n">
        <v>-2325802</v>
      </c>
      <c r="AB469" t="s"/>
      <c r="AC469" t="s"/>
      <c r="AD469" t="s">
        <v>86</v>
      </c>
      <c r="AE469" t="s"/>
      <c r="AF469" t="s"/>
      <c r="AG469" t="s"/>
      <c r="AH469" t="s"/>
      <c r="AI469" t="s"/>
      <c r="AJ469" t="s"/>
      <c r="AK469" t="s">
        <v>87</v>
      </c>
      <c r="AL469" t="s">
        <v>88</v>
      </c>
      <c r="AM469" t="s"/>
      <c r="AN469" t="s">
        <v>87</v>
      </c>
      <c r="AO469" t="s"/>
      <c r="AP469" t="n">
        <v>102</v>
      </c>
      <c r="AQ469" t="s">
        <v>89</v>
      </c>
      <c r="AR469" t="s">
        <v>90</v>
      </c>
      <c r="AS469" t="s"/>
      <c r="AT469" t="s">
        <v>91</v>
      </c>
      <c r="AU469" t="s"/>
      <c r="AV469" t="s"/>
      <c r="AW469" t="s"/>
      <c r="AX469" t="s"/>
      <c r="AY469" t="n">
        <v>2325802</v>
      </c>
      <c r="AZ469" t="s">
        <v>677</v>
      </c>
      <c r="BA469" t="s"/>
      <c r="BB469" t="n">
        <v>132414</v>
      </c>
      <c r="BC469" t="n">
        <v>12.2084788</v>
      </c>
      <c r="BD469" t="n">
        <v>44.4217199</v>
      </c>
      <c r="BE469" t="s"/>
      <c r="BF469" t="s"/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/>
      <c r="BR469" t="s">
        <v>93</v>
      </c>
    </row>
    <row r="470" spans="1:70">
      <c r="A470" t="s">
        <v>70</v>
      </c>
      <c r="B470" t="s">
        <v>71</v>
      </c>
      <c r="C470" t="s">
        <v>72</v>
      </c>
      <c r="D470" t="n">
        <v>2</v>
      </c>
      <c r="E470" t="s">
        <v>674</v>
      </c>
      <c r="F470" t="n">
        <v>-1</v>
      </c>
      <c r="G470" t="s">
        <v>74</v>
      </c>
      <c r="H470" t="s">
        <v>75</v>
      </c>
      <c r="I470" t="s"/>
      <c r="J470" t="s">
        <v>76</v>
      </c>
      <c r="K470" t="n">
        <v>70</v>
      </c>
      <c r="L470" t="s">
        <v>77</v>
      </c>
      <c r="M470" t="s"/>
      <c r="N470" t="s">
        <v>394</v>
      </c>
      <c r="O470" t="s">
        <v>79</v>
      </c>
      <c r="P470" t="s">
        <v>674</v>
      </c>
      <c r="Q470" t="s"/>
      <c r="R470" t="s">
        <v>80</v>
      </c>
      <c r="S470" t="s">
        <v>227</v>
      </c>
      <c r="T470" t="s">
        <v>82</v>
      </c>
      <c r="U470" t="s"/>
      <c r="V470" t="s">
        <v>83</v>
      </c>
      <c r="W470" t="s">
        <v>84</v>
      </c>
      <c r="X470" t="s"/>
      <c r="Y470" t="s">
        <v>85</v>
      </c>
      <c r="Z470">
        <f>HYPERLINK("https://hotelmonitor-cachepage.eclerx.com/savepage/tk_15427245606529043_sr_2029.html","info")</f>
        <v/>
      </c>
      <c r="AA470" t="n">
        <v>-2325802</v>
      </c>
      <c r="AB470" t="s"/>
      <c r="AC470" t="s"/>
      <c r="AD470" t="s">
        <v>86</v>
      </c>
      <c r="AE470" t="s"/>
      <c r="AF470" t="s"/>
      <c r="AG470" t="s"/>
      <c r="AH470" t="s"/>
      <c r="AI470" t="s"/>
      <c r="AJ470" t="s"/>
      <c r="AK470" t="s">
        <v>87</v>
      </c>
      <c r="AL470" t="s">
        <v>88</v>
      </c>
      <c r="AM470" t="s"/>
      <c r="AN470" t="s">
        <v>87</v>
      </c>
      <c r="AO470" t="s"/>
      <c r="AP470" t="n">
        <v>102</v>
      </c>
      <c r="AQ470" t="s">
        <v>89</v>
      </c>
      <c r="AR470" t="s">
        <v>90</v>
      </c>
      <c r="AS470" t="s"/>
      <c r="AT470" t="s">
        <v>91</v>
      </c>
      <c r="AU470" t="s"/>
      <c r="AV470" t="s"/>
      <c r="AW470" t="s"/>
      <c r="AX470" t="s"/>
      <c r="AY470" t="n">
        <v>2325802</v>
      </c>
      <c r="AZ470" t="s">
        <v>677</v>
      </c>
      <c r="BA470" t="s"/>
      <c r="BB470" t="n">
        <v>132414</v>
      </c>
      <c r="BC470" t="n">
        <v>12.2084788</v>
      </c>
      <c r="BD470" t="n">
        <v>44.4217199</v>
      </c>
      <c r="BE470" t="s"/>
      <c r="BF470" t="s"/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/>
      <c r="BR470" t="s">
        <v>93</v>
      </c>
    </row>
    <row r="471" spans="1:70">
      <c r="A471" t="s">
        <v>70</v>
      </c>
      <c r="B471" t="s">
        <v>71</v>
      </c>
      <c r="C471" t="s">
        <v>72</v>
      </c>
      <c r="D471" t="n">
        <v>2</v>
      </c>
      <c r="E471" t="s">
        <v>674</v>
      </c>
      <c r="F471" t="n">
        <v>-1</v>
      </c>
      <c r="G471" t="s">
        <v>74</v>
      </c>
      <c r="H471" t="s">
        <v>75</v>
      </c>
      <c r="I471" t="s"/>
      <c r="J471" t="s">
        <v>76</v>
      </c>
      <c r="K471" t="n">
        <v>79</v>
      </c>
      <c r="L471" t="s">
        <v>77</v>
      </c>
      <c r="M471" t="s"/>
      <c r="N471" t="s">
        <v>678</v>
      </c>
      <c r="O471" t="s">
        <v>79</v>
      </c>
      <c r="P471" t="s">
        <v>674</v>
      </c>
      <c r="Q471" t="s"/>
      <c r="R471" t="s">
        <v>80</v>
      </c>
      <c r="S471" t="s">
        <v>325</v>
      </c>
      <c r="T471" t="s">
        <v>82</v>
      </c>
      <c r="U471" t="s"/>
      <c r="V471" t="s">
        <v>83</v>
      </c>
      <c r="W471" t="s">
        <v>84</v>
      </c>
      <c r="X471" t="s"/>
      <c r="Y471" t="s">
        <v>85</v>
      </c>
      <c r="Z471">
        <f>HYPERLINK("https://hotelmonitor-cachepage.eclerx.com/savepage/tk_15427245606529043_sr_2029.html","info")</f>
        <v/>
      </c>
      <c r="AA471" t="n">
        <v>-2325802</v>
      </c>
      <c r="AB471" t="s"/>
      <c r="AC471" t="s"/>
      <c r="AD471" t="s">
        <v>86</v>
      </c>
      <c r="AE471" t="s"/>
      <c r="AF471" t="s"/>
      <c r="AG471" t="s"/>
      <c r="AH471" t="s"/>
      <c r="AI471" t="s"/>
      <c r="AJ471" t="s"/>
      <c r="AK471" t="s">
        <v>87</v>
      </c>
      <c r="AL471" t="s">
        <v>88</v>
      </c>
      <c r="AM471" t="s"/>
      <c r="AN471" t="s">
        <v>87</v>
      </c>
      <c r="AO471" t="s"/>
      <c r="AP471" t="n">
        <v>102</v>
      </c>
      <c r="AQ471" t="s">
        <v>89</v>
      </c>
      <c r="AR471" t="s">
        <v>96</v>
      </c>
      <c r="AS471" t="s"/>
      <c r="AT471" t="s">
        <v>91</v>
      </c>
      <c r="AU471" t="s"/>
      <c r="AV471" t="s"/>
      <c r="AW471" t="s"/>
      <c r="AX471" t="s"/>
      <c r="AY471" t="n">
        <v>2325802</v>
      </c>
      <c r="AZ471" t="s">
        <v>677</v>
      </c>
      <c r="BA471" t="s"/>
      <c r="BB471" t="n">
        <v>132414</v>
      </c>
      <c r="BC471" t="n">
        <v>12.2084788</v>
      </c>
      <c r="BD471" t="n">
        <v>44.4217199</v>
      </c>
      <c r="BE471" t="s"/>
      <c r="BF471" t="s"/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/>
      <c r="BR471" t="s">
        <v>93</v>
      </c>
    </row>
    <row r="472" spans="1:70">
      <c r="A472" t="s">
        <v>70</v>
      </c>
      <c r="B472" t="s">
        <v>71</v>
      </c>
      <c r="C472" t="s">
        <v>72</v>
      </c>
      <c r="D472" t="n">
        <v>2</v>
      </c>
      <c r="E472" t="s">
        <v>674</v>
      </c>
      <c r="F472" t="n">
        <v>-1</v>
      </c>
      <c r="G472" t="s">
        <v>74</v>
      </c>
      <c r="H472" t="s">
        <v>75</v>
      </c>
      <c r="I472" t="s"/>
      <c r="J472" t="s">
        <v>76</v>
      </c>
      <c r="K472" t="n">
        <v>80</v>
      </c>
      <c r="L472" t="s">
        <v>77</v>
      </c>
      <c r="M472" t="s"/>
      <c r="N472" t="s">
        <v>679</v>
      </c>
      <c r="O472" t="s">
        <v>79</v>
      </c>
      <c r="P472" t="s">
        <v>674</v>
      </c>
      <c r="Q472" t="s"/>
      <c r="R472" t="s">
        <v>80</v>
      </c>
      <c r="S472" t="s">
        <v>177</v>
      </c>
      <c r="T472" t="s">
        <v>82</v>
      </c>
      <c r="U472" t="s"/>
      <c r="V472" t="s">
        <v>83</v>
      </c>
      <c r="W472" t="s">
        <v>84</v>
      </c>
      <c r="X472" t="s"/>
      <c r="Y472" t="s">
        <v>85</v>
      </c>
      <c r="Z472">
        <f>HYPERLINK("https://hotelmonitor-cachepage.eclerx.com/savepage/tk_15427245606529043_sr_2029.html","info")</f>
        <v/>
      </c>
      <c r="AA472" t="n">
        <v>-2325802</v>
      </c>
      <c r="AB472" t="s"/>
      <c r="AC472" t="s"/>
      <c r="AD472" t="s">
        <v>86</v>
      </c>
      <c r="AE472" t="s"/>
      <c r="AF472" t="s"/>
      <c r="AG472" t="s"/>
      <c r="AH472" t="s"/>
      <c r="AI472" t="s"/>
      <c r="AJ472" t="s"/>
      <c r="AK472" t="s">
        <v>87</v>
      </c>
      <c r="AL472" t="s">
        <v>88</v>
      </c>
      <c r="AM472" t="s"/>
      <c r="AN472" t="s">
        <v>87</v>
      </c>
      <c r="AO472" t="s"/>
      <c r="AP472" t="n">
        <v>102</v>
      </c>
      <c r="AQ472" t="s">
        <v>89</v>
      </c>
      <c r="AR472" t="s">
        <v>90</v>
      </c>
      <c r="AS472" t="s"/>
      <c r="AT472" t="s">
        <v>91</v>
      </c>
      <c r="AU472" t="s"/>
      <c r="AV472" t="s"/>
      <c r="AW472" t="s"/>
      <c r="AX472" t="s"/>
      <c r="AY472" t="n">
        <v>2325802</v>
      </c>
      <c r="AZ472" t="s">
        <v>677</v>
      </c>
      <c r="BA472" t="s"/>
      <c r="BB472" t="n">
        <v>132414</v>
      </c>
      <c r="BC472" t="n">
        <v>12.2084788</v>
      </c>
      <c r="BD472" t="n">
        <v>44.4217199</v>
      </c>
      <c r="BE472" t="s"/>
      <c r="BF472" t="s"/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/>
      <c r="BR472" t="s">
        <v>93</v>
      </c>
    </row>
    <row r="473" spans="1:70">
      <c r="A473" t="s">
        <v>70</v>
      </c>
      <c r="B473" t="s">
        <v>71</v>
      </c>
      <c r="C473" t="s">
        <v>72</v>
      </c>
      <c r="D473" t="n">
        <v>2</v>
      </c>
      <c r="E473" t="s">
        <v>680</v>
      </c>
      <c r="F473" t="n">
        <v>-1</v>
      </c>
      <c r="G473" t="s">
        <v>74</v>
      </c>
      <c r="H473" t="s">
        <v>75</v>
      </c>
      <c r="I473" t="s"/>
      <c r="J473" t="s">
        <v>76</v>
      </c>
      <c r="K473" t="n">
        <v>106</v>
      </c>
      <c r="L473" t="s">
        <v>77</v>
      </c>
      <c r="M473" t="s"/>
      <c r="N473" t="s">
        <v>310</v>
      </c>
      <c r="O473" t="s">
        <v>79</v>
      </c>
      <c r="P473" t="s">
        <v>680</v>
      </c>
      <c r="Q473" t="s"/>
      <c r="R473" t="s">
        <v>80</v>
      </c>
      <c r="S473" t="s">
        <v>106</v>
      </c>
      <c r="T473" t="s">
        <v>82</v>
      </c>
      <c r="U473" t="s"/>
      <c r="V473" t="s">
        <v>83</v>
      </c>
      <c r="W473" t="s">
        <v>84</v>
      </c>
      <c r="X473" t="s"/>
      <c r="Y473" t="s">
        <v>85</v>
      </c>
      <c r="Z473">
        <f>HYPERLINK("https://hotelmonitor-cachepage.eclerx.com/savepage/tk_15427244797877085_sr_2029.html","info")</f>
        <v/>
      </c>
      <c r="AA473" t="n">
        <v>-2444503</v>
      </c>
      <c r="AB473" t="s"/>
      <c r="AC473" t="s"/>
      <c r="AD473" t="s">
        <v>86</v>
      </c>
      <c r="AE473" t="s"/>
      <c r="AF473" t="s"/>
      <c r="AG473" t="s"/>
      <c r="AH473" t="s"/>
      <c r="AI473" t="s"/>
      <c r="AJ473" t="s"/>
      <c r="AK473" t="s">
        <v>87</v>
      </c>
      <c r="AL473" t="s">
        <v>88</v>
      </c>
      <c r="AM473" t="s"/>
      <c r="AN473" t="s">
        <v>87</v>
      </c>
      <c r="AO473" t="s"/>
      <c r="AP473" t="n">
        <v>69</v>
      </c>
      <c r="AQ473" t="s">
        <v>89</v>
      </c>
      <c r="AR473" t="s">
        <v>90</v>
      </c>
      <c r="AS473" t="s"/>
      <c r="AT473" t="s">
        <v>91</v>
      </c>
      <c r="AU473" t="s"/>
      <c r="AV473" t="s"/>
      <c r="AW473" t="s"/>
      <c r="AX473" t="s"/>
      <c r="AY473" t="n">
        <v>2444503</v>
      </c>
      <c r="AZ473" t="s">
        <v>681</v>
      </c>
      <c r="BA473" t="s"/>
      <c r="BB473" t="n">
        <v>28622</v>
      </c>
      <c r="BC473" t="n">
        <v>11.343947052956</v>
      </c>
      <c r="BD473" t="n">
        <v>44.499526197927</v>
      </c>
      <c r="BE473" t="s"/>
      <c r="BF473" t="s"/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/>
      <c r="BR473" t="s">
        <v>93</v>
      </c>
    </row>
    <row r="474" spans="1:70">
      <c r="A474" t="s">
        <v>70</v>
      </c>
      <c r="B474" t="s">
        <v>71</v>
      </c>
      <c r="C474" t="s">
        <v>72</v>
      </c>
      <c r="D474" t="n">
        <v>2</v>
      </c>
      <c r="E474" t="s">
        <v>680</v>
      </c>
      <c r="F474" t="n">
        <v>-1</v>
      </c>
      <c r="G474" t="s">
        <v>74</v>
      </c>
      <c r="H474" t="s">
        <v>75</v>
      </c>
      <c r="I474" t="s"/>
      <c r="J474" t="s">
        <v>76</v>
      </c>
      <c r="K474" t="n">
        <v>106</v>
      </c>
      <c r="L474" t="s">
        <v>77</v>
      </c>
      <c r="M474" t="s"/>
      <c r="N474" t="s">
        <v>129</v>
      </c>
      <c r="O474" t="s">
        <v>79</v>
      </c>
      <c r="P474" t="s">
        <v>680</v>
      </c>
      <c r="Q474" t="s"/>
      <c r="R474" t="s">
        <v>80</v>
      </c>
      <c r="S474" t="s">
        <v>106</v>
      </c>
      <c r="T474" t="s">
        <v>82</v>
      </c>
      <c r="U474" t="s"/>
      <c r="V474" t="s">
        <v>83</v>
      </c>
      <c r="W474" t="s">
        <v>84</v>
      </c>
      <c r="X474" t="s"/>
      <c r="Y474" t="s">
        <v>85</v>
      </c>
      <c r="Z474">
        <f>HYPERLINK("https://hotelmonitor-cachepage.eclerx.com/savepage/tk_15427244797877085_sr_2029.html","info")</f>
        <v/>
      </c>
      <c r="AA474" t="n">
        <v>-2444503</v>
      </c>
      <c r="AB474" t="s"/>
      <c r="AC474" t="s"/>
      <c r="AD474" t="s">
        <v>86</v>
      </c>
      <c r="AE474" t="s"/>
      <c r="AF474" t="s"/>
      <c r="AG474" t="s"/>
      <c r="AH474" t="s"/>
      <c r="AI474" t="s"/>
      <c r="AJ474" t="s"/>
      <c r="AK474" t="s">
        <v>87</v>
      </c>
      <c r="AL474" t="s">
        <v>88</v>
      </c>
      <c r="AM474" t="s"/>
      <c r="AN474" t="s">
        <v>87</v>
      </c>
      <c r="AO474" t="s"/>
      <c r="AP474" t="n">
        <v>69</v>
      </c>
      <c r="AQ474" t="s">
        <v>89</v>
      </c>
      <c r="AR474" t="s">
        <v>90</v>
      </c>
      <c r="AS474" t="s"/>
      <c r="AT474" t="s">
        <v>91</v>
      </c>
      <c r="AU474" t="s"/>
      <c r="AV474" t="s"/>
      <c r="AW474" t="s"/>
      <c r="AX474" t="s"/>
      <c r="AY474" t="n">
        <v>2444503</v>
      </c>
      <c r="AZ474" t="s">
        <v>681</v>
      </c>
      <c r="BA474" t="s"/>
      <c r="BB474" t="n">
        <v>28622</v>
      </c>
      <c r="BC474" t="n">
        <v>11.343947052956</v>
      </c>
      <c r="BD474" t="n">
        <v>44.499526197927</v>
      </c>
      <c r="BE474" t="s"/>
      <c r="BF474" t="s"/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/>
      <c r="BR474" t="s">
        <v>93</v>
      </c>
    </row>
    <row r="475" spans="1:70">
      <c r="A475" t="s">
        <v>70</v>
      </c>
      <c r="B475" t="s">
        <v>71</v>
      </c>
      <c r="C475" t="s">
        <v>72</v>
      </c>
      <c r="D475" t="n">
        <v>2</v>
      </c>
      <c r="E475" t="s">
        <v>680</v>
      </c>
      <c r="F475" t="n">
        <v>-1</v>
      </c>
      <c r="G475" t="s">
        <v>74</v>
      </c>
      <c r="H475" t="s">
        <v>75</v>
      </c>
      <c r="I475" t="s"/>
      <c r="J475" t="s">
        <v>76</v>
      </c>
      <c r="K475" t="n">
        <v>114</v>
      </c>
      <c r="L475" t="s">
        <v>77</v>
      </c>
      <c r="M475" t="s"/>
      <c r="N475" t="s">
        <v>97</v>
      </c>
      <c r="O475" t="s">
        <v>79</v>
      </c>
      <c r="P475" t="s">
        <v>680</v>
      </c>
      <c r="Q475" t="s"/>
      <c r="R475" t="s">
        <v>80</v>
      </c>
      <c r="S475" t="s">
        <v>95</v>
      </c>
      <c r="T475" t="s">
        <v>82</v>
      </c>
      <c r="U475" t="s"/>
      <c r="V475" t="s">
        <v>83</v>
      </c>
      <c r="W475" t="s">
        <v>84</v>
      </c>
      <c r="X475" t="s"/>
      <c r="Y475" t="s">
        <v>85</v>
      </c>
      <c r="Z475">
        <f>HYPERLINK("https://hotelmonitor-cachepage.eclerx.com/savepage/tk_15427244797877085_sr_2029.html","info")</f>
        <v/>
      </c>
      <c r="AA475" t="n">
        <v>-2444503</v>
      </c>
      <c r="AB475" t="s"/>
      <c r="AC475" t="s"/>
      <c r="AD475" t="s">
        <v>86</v>
      </c>
      <c r="AE475" t="s"/>
      <c r="AF475" t="s"/>
      <c r="AG475" t="s"/>
      <c r="AH475" t="s"/>
      <c r="AI475" t="s"/>
      <c r="AJ475" t="s"/>
      <c r="AK475" t="s">
        <v>87</v>
      </c>
      <c r="AL475" t="s">
        <v>88</v>
      </c>
      <c r="AM475" t="s"/>
      <c r="AN475" t="s">
        <v>87</v>
      </c>
      <c r="AO475" t="s"/>
      <c r="AP475" t="n">
        <v>69</v>
      </c>
      <c r="AQ475" t="s">
        <v>89</v>
      </c>
      <c r="AR475" t="s">
        <v>99</v>
      </c>
      <c r="AS475" t="s"/>
      <c r="AT475" t="s">
        <v>91</v>
      </c>
      <c r="AU475" t="s"/>
      <c r="AV475" t="s"/>
      <c r="AW475" t="s"/>
      <c r="AX475" t="s"/>
      <c r="AY475" t="n">
        <v>2444503</v>
      </c>
      <c r="AZ475" t="s">
        <v>681</v>
      </c>
      <c r="BA475" t="s"/>
      <c r="BB475" t="n">
        <v>28622</v>
      </c>
      <c r="BC475" t="n">
        <v>11.343947052956</v>
      </c>
      <c r="BD475" t="n">
        <v>44.499526197927</v>
      </c>
      <c r="BE475" t="s"/>
      <c r="BF475" t="s"/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/>
      <c r="BR475" t="s">
        <v>93</v>
      </c>
    </row>
    <row r="476" spans="1:70">
      <c r="A476" t="s">
        <v>70</v>
      </c>
      <c r="B476" t="s">
        <v>71</v>
      </c>
      <c r="C476" t="s">
        <v>72</v>
      </c>
      <c r="D476" t="n">
        <v>2</v>
      </c>
      <c r="E476" t="s">
        <v>680</v>
      </c>
      <c r="F476" t="n">
        <v>-1</v>
      </c>
      <c r="G476" t="s">
        <v>74</v>
      </c>
      <c r="H476" t="s">
        <v>75</v>
      </c>
      <c r="I476" t="s"/>
      <c r="J476" t="s">
        <v>76</v>
      </c>
      <c r="K476" t="n">
        <v>114</v>
      </c>
      <c r="L476" t="s">
        <v>77</v>
      </c>
      <c r="M476" t="s"/>
      <c r="N476" t="s">
        <v>292</v>
      </c>
      <c r="O476" t="s">
        <v>79</v>
      </c>
      <c r="P476" t="s">
        <v>680</v>
      </c>
      <c r="Q476" t="s"/>
      <c r="R476" t="s">
        <v>80</v>
      </c>
      <c r="S476" t="s">
        <v>95</v>
      </c>
      <c r="T476" t="s">
        <v>82</v>
      </c>
      <c r="U476" t="s"/>
      <c r="V476" t="s">
        <v>83</v>
      </c>
      <c r="W476" t="s">
        <v>84</v>
      </c>
      <c r="X476" t="s"/>
      <c r="Y476" t="s">
        <v>85</v>
      </c>
      <c r="Z476">
        <f>HYPERLINK("https://hotelmonitor-cachepage.eclerx.com/savepage/tk_15427244797877085_sr_2029.html","info")</f>
        <v/>
      </c>
      <c r="AA476" t="n">
        <v>-2444503</v>
      </c>
      <c r="AB476" t="s"/>
      <c r="AC476" t="s"/>
      <c r="AD476" t="s">
        <v>86</v>
      </c>
      <c r="AE476" t="s"/>
      <c r="AF476" t="s"/>
      <c r="AG476" t="s"/>
      <c r="AH476" t="s"/>
      <c r="AI476" t="s"/>
      <c r="AJ476" t="s"/>
      <c r="AK476" t="s">
        <v>87</v>
      </c>
      <c r="AL476" t="s">
        <v>88</v>
      </c>
      <c r="AM476" t="s"/>
      <c r="AN476" t="s">
        <v>87</v>
      </c>
      <c r="AO476" t="s"/>
      <c r="AP476" t="n">
        <v>69</v>
      </c>
      <c r="AQ476" t="s">
        <v>89</v>
      </c>
      <c r="AR476" t="s">
        <v>96</v>
      </c>
      <c r="AS476" t="s"/>
      <c r="AT476" t="s">
        <v>91</v>
      </c>
      <c r="AU476" t="s"/>
      <c r="AV476" t="s"/>
      <c r="AW476" t="s"/>
      <c r="AX476" t="s"/>
      <c r="AY476" t="n">
        <v>2444503</v>
      </c>
      <c r="AZ476" t="s">
        <v>681</v>
      </c>
      <c r="BA476" t="s"/>
      <c r="BB476" t="n">
        <v>28622</v>
      </c>
      <c r="BC476" t="n">
        <v>11.343947052956</v>
      </c>
      <c r="BD476" t="n">
        <v>44.499526197927</v>
      </c>
      <c r="BE476" t="s"/>
      <c r="BF476" t="s"/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/>
      <c r="BR476" t="s">
        <v>93</v>
      </c>
    </row>
    <row r="477" spans="1:70">
      <c r="A477" t="s">
        <v>70</v>
      </c>
      <c r="B477" t="s">
        <v>71</v>
      </c>
      <c r="C477" t="s">
        <v>72</v>
      </c>
      <c r="D477" t="n">
        <v>2</v>
      </c>
      <c r="E477" t="s">
        <v>680</v>
      </c>
      <c r="F477" t="n">
        <v>-1</v>
      </c>
      <c r="G477" t="s">
        <v>74</v>
      </c>
      <c r="H477" t="s">
        <v>75</v>
      </c>
      <c r="I477" t="s"/>
      <c r="J477" t="s">
        <v>76</v>
      </c>
      <c r="K477" t="n">
        <v>118</v>
      </c>
      <c r="L477" t="s">
        <v>77</v>
      </c>
      <c r="M477" t="s"/>
      <c r="N477" t="s">
        <v>169</v>
      </c>
      <c r="O477" t="s">
        <v>79</v>
      </c>
      <c r="P477" t="s">
        <v>680</v>
      </c>
      <c r="Q477" t="s"/>
      <c r="R477" t="s">
        <v>80</v>
      </c>
      <c r="S477" t="s">
        <v>98</v>
      </c>
      <c r="T477" t="s">
        <v>82</v>
      </c>
      <c r="U477" t="s"/>
      <c r="V477" t="s">
        <v>83</v>
      </c>
      <c r="W477" t="s">
        <v>84</v>
      </c>
      <c r="X477" t="s"/>
      <c r="Y477" t="s">
        <v>85</v>
      </c>
      <c r="Z477">
        <f>HYPERLINK("https://hotelmonitor-cachepage.eclerx.com/savepage/tk_15427244797877085_sr_2029.html","info")</f>
        <v/>
      </c>
      <c r="AA477" t="n">
        <v>-2444503</v>
      </c>
      <c r="AB477" t="s"/>
      <c r="AC477" t="s"/>
      <c r="AD477" t="s">
        <v>86</v>
      </c>
      <c r="AE477" t="s"/>
      <c r="AF477" t="s"/>
      <c r="AG477" t="s"/>
      <c r="AH477" t="s"/>
      <c r="AI477" t="s"/>
      <c r="AJ477" t="s"/>
      <c r="AK477" t="s">
        <v>87</v>
      </c>
      <c r="AL477" t="s">
        <v>88</v>
      </c>
      <c r="AM477" t="s"/>
      <c r="AN477" t="s">
        <v>87</v>
      </c>
      <c r="AO477" t="s"/>
      <c r="AP477" t="n">
        <v>69</v>
      </c>
      <c r="AQ477" t="s">
        <v>89</v>
      </c>
      <c r="AR477" t="s">
        <v>542</v>
      </c>
      <c r="AS477" t="s"/>
      <c r="AT477" t="s">
        <v>91</v>
      </c>
      <c r="AU477" t="s"/>
      <c r="AV477" t="s"/>
      <c r="AW477" t="s"/>
      <c r="AX477" t="s"/>
      <c r="AY477" t="n">
        <v>2444503</v>
      </c>
      <c r="AZ477" t="s">
        <v>681</v>
      </c>
      <c r="BA477" t="s"/>
      <c r="BB477" t="n">
        <v>28622</v>
      </c>
      <c r="BC477" t="n">
        <v>11.343947052956</v>
      </c>
      <c r="BD477" t="n">
        <v>44.499526197927</v>
      </c>
      <c r="BE477" t="s"/>
      <c r="BF477" t="s"/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/>
      <c r="BR477" t="s">
        <v>93</v>
      </c>
    </row>
    <row r="478" spans="1:70">
      <c r="A478" t="s">
        <v>70</v>
      </c>
      <c r="B478" t="s">
        <v>71</v>
      </c>
      <c r="C478" t="s">
        <v>72</v>
      </c>
      <c r="D478" t="n">
        <v>2</v>
      </c>
      <c r="E478" t="s">
        <v>680</v>
      </c>
      <c r="F478" t="n">
        <v>-1</v>
      </c>
      <c r="G478" t="s">
        <v>74</v>
      </c>
      <c r="H478" t="s">
        <v>75</v>
      </c>
      <c r="I478" t="s"/>
      <c r="J478" t="s">
        <v>76</v>
      </c>
      <c r="K478" t="n">
        <v>118</v>
      </c>
      <c r="L478" t="s">
        <v>77</v>
      </c>
      <c r="M478" t="s"/>
      <c r="N478" t="s">
        <v>682</v>
      </c>
      <c r="O478" t="s">
        <v>79</v>
      </c>
      <c r="P478" t="s">
        <v>680</v>
      </c>
      <c r="Q478" t="s"/>
      <c r="R478" t="s">
        <v>80</v>
      </c>
      <c r="S478" t="s">
        <v>98</v>
      </c>
      <c r="T478" t="s">
        <v>82</v>
      </c>
      <c r="U478" t="s"/>
      <c r="V478" t="s">
        <v>83</v>
      </c>
      <c r="W478" t="s">
        <v>84</v>
      </c>
      <c r="X478" t="s"/>
      <c r="Y478" t="s">
        <v>85</v>
      </c>
      <c r="Z478">
        <f>HYPERLINK("https://hotelmonitor-cachepage.eclerx.com/savepage/tk_15427244797877085_sr_2029.html","info")</f>
        <v/>
      </c>
      <c r="AA478" t="n">
        <v>-2444503</v>
      </c>
      <c r="AB478" t="s"/>
      <c r="AC478" t="s"/>
      <c r="AD478" t="s">
        <v>86</v>
      </c>
      <c r="AE478" t="s"/>
      <c r="AF478" t="s"/>
      <c r="AG478" t="s"/>
      <c r="AH478" t="s"/>
      <c r="AI478" t="s"/>
      <c r="AJ478" t="s"/>
      <c r="AK478" t="s">
        <v>87</v>
      </c>
      <c r="AL478" t="s">
        <v>88</v>
      </c>
      <c r="AM478" t="s"/>
      <c r="AN478" t="s">
        <v>87</v>
      </c>
      <c r="AO478" t="s"/>
      <c r="AP478" t="n">
        <v>69</v>
      </c>
      <c r="AQ478" t="s">
        <v>89</v>
      </c>
      <c r="AR478" t="s">
        <v>542</v>
      </c>
      <c r="AS478" t="s"/>
      <c r="AT478" t="s">
        <v>91</v>
      </c>
      <c r="AU478" t="s"/>
      <c r="AV478" t="s"/>
      <c r="AW478" t="s"/>
      <c r="AX478" t="s"/>
      <c r="AY478" t="n">
        <v>2444503</v>
      </c>
      <c r="AZ478" t="s">
        <v>681</v>
      </c>
      <c r="BA478" t="s"/>
      <c r="BB478" t="n">
        <v>28622</v>
      </c>
      <c r="BC478" t="n">
        <v>11.343947052956</v>
      </c>
      <c r="BD478" t="n">
        <v>44.499526197927</v>
      </c>
      <c r="BE478" t="s"/>
      <c r="BF478" t="s"/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/>
      <c r="BR478" t="s">
        <v>93</v>
      </c>
    </row>
    <row r="479" spans="1:70">
      <c r="A479" t="s">
        <v>70</v>
      </c>
      <c r="B479" t="s">
        <v>71</v>
      </c>
      <c r="C479" t="s">
        <v>72</v>
      </c>
      <c r="D479" t="n">
        <v>2</v>
      </c>
      <c r="E479" t="s">
        <v>680</v>
      </c>
      <c r="F479" t="n">
        <v>-1</v>
      </c>
      <c r="G479" t="s">
        <v>74</v>
      </c>
      <c r="H479" t="s">
        <v>75</v>
      </c>
      <c r="I479" t="s"/>
      <c r="J479" t="s">
        <v>76</v>
      </c>
      <c r="K479" t="n">
        <v>121</v>
      </c>
      <c r="L479" t="s">
        <v>77</v>
      </c>
      <c r="M479" t="s"/>
      <c r="N479" t="s">
        <v>510</v>
      </c>
      <c r="O479" t="s">
        <v>79</v>
      </c>
      <c r="P479" t="s">
        <v>680</v>
      </c>
      <c r="Q479" t="s"/>
      <c r="R479" t="s">
        <v>80</v>
      </c>
      <c r="S479" t="s">
        <v>180</v>
      </c>
      <c r="T479" t="s">
        <v>82</v>
      </c>
      <c r="U479" t="s"/>
      <c r="V479" t="s">
        <v>83</v>
      </c>
      <c r="W479" t="s">
        <v>84</v>
      </c>
      <c r="X479" t="s"/>
      <c r="Y479" t="s">
        <v>85</v>
      </c>
      <c r="Z479">
        <f>HYPERLINK("https://hotelmonitor-cachepage.eclerx.com/savepage/tk_15427244797877085_sr_2029.html","info")</f>
        <v/>
      </c>
      <c r="AA479" t="n">
        <v>-2444503</v>
      </c>
      <c r="AB479" t="s"/>
      <c r="AC479" t="s"/>
      <c r="AD479" t="s">
        <v>86</v>
      </c>
      <c r="AE479" t="s"/>
      <c r="AF479" t="s"/>
      <c r="AG479" t="s"/>
      <c r="AH479" t="s"/>
      <c r="AI479" t="s"/>
      <c r="AJ479" t="s"/>
      <c r="AK479" t="s">
        <v>87</v>
      </c>
      <c r="AL479" t="s">
        <v>88</v>
      </c>
      <c r="AM479" t="s"/>
      <c r="AN479" t="s">
        <v>87</v>
      </c>
      <c r="AO479" t="s"/>
      <c r="AP479" t="n">
        <v>69</v>
      </c>
      <c r="AQ479" t="s">
        <v>89</v>
      </c>
      <c r="AR479" t="s">
        <v>96</v>
      </c>
      <c r="AS479" t="s"/>
      <c r="AT479" t="s">
        <v>91</v>
      </c>
      <c r="AU479" t="s"/>
      <c r="AV479" t="s"/>
      <c r="AW479" t="s"/>
      <c r="AX479" t="s"/>
      <c r="AY479" t="n">
        <v>2444503</v>
      </c>
      <c r="AZ479" t="s">
        <v>681</v>
      </c>
      <c r="BA479" t="s"/>
      <c r="BB479" t="n">
        <v>28622</v>
      </c>
      <c r="BC479" t="n">
        <v>11.343947052956</v>
      </c>
      <c r="BD479" t="n">
        <v>44.499526197927</v>
      </c>
      <c r="BE479" t="s"/>
      <c r="BF479" t="s"/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/>
      <c r="BR479" t="s">
        <v>93</v>
      </c>
    </row>
    <row r="480" spans="1:70">
      <c r="A480" t="s">
        <v>70</v>
      </c>
      <c r="B480" t="s">
        <v>71</v>
      </c>
      <c r="C480" t="s">
        <v>72</v>
      </c>
      <c r="D480" t="n">
        <v>2</v>
      </c>
      <c r="E480" t="s">
        <v>680</v>
      </c>
      <c r="F480" t="n">
        <v>-1</v>
      </c>
      <c r="G480" t="s">
        <v>74</v>
      </c>
      <c r="H480" t="s">
        <v>75</v>
      </c>
      <c r="I480" t="s"/>
      <c r="J480" t="s">
        <v>76</v>
      </c>
      <c r="K480" t="n">
        <v>124</v>
      </c>
      <c r="L480" t="s">
        <v>77</v>
      </c>
      <c r="M480" t="s"/>
      <c r="N480" t="s">
        <v>682</v>
      </c>
      <c r="O480" t="s">
        <v>79</v>
      </c>
      <c r="P480" t="s">
        <v>680</v>
      </c>
      <c r="Q480" t="s"/>
      <c r="R480" t="s">
        <v>80</v>
      </c>
      <c r="S480" t="s">
        <v>516</v>
      </c>
      <c r="T480" t="s">
        <v>82</v>
      </c>
      <c r="U480" t="s"/>
      <c r="V480" t="s">
        <v>83</v>
      </c>
      <c r="W480" t="s">
        <v>84</v>
      </c>
      <c r="X480" t="s"/>
      <c r="Y480" t="s">
        <v>85</v>
      </c>
      <c r="Z480">
        <f>HYPERLINK("https://hotelmonitor-cachepage.eclerx.com/savepage/tk_15427244797877085_sr_2029.html","info")</f>
        <v/>
      </c>
      <c r="AA480" t="n">
        <v>-2444503</v>
      </c>
      <c r="AB480" t="s"/>
      <c r="AC480" t="s"/>
      <c r="AD480" t="s">
        <v>86</v>
      </c>
      <c r="AE480" t="s"/>
      <c r="AF480" t="s"/>
      <c r="AG480" t="s"/>
      <c r="AH480" t="s"/>
      <c r="AI480" t="s"/>
      <c r="AJ480" t="s"/>
      <c r="AK480" t="s">
        <v>87</v>
      </c>
      <c r="AL480" t="s">
        <v>88</v>
      </c>
      <c r="AM480" t="s"/>
      <c r="AN480" t="s">
        <v>87</v>
      </c>
      <c r="AO480" t="s"/>
      <c r="AP480" t="n">
        <v>69</v>
      </c>
      <c r="AQ480" t="s">
        <v>89</v>
      </c>
      <c r="AR480" t="s">
        <v>542</v>
      </c>
      <c r="AS480" t="s"/>
      <c r="AT480" t="s">
        <v>91</v>
      </c>
      <c r="AU480" t="s"/>
      <c r="AV480" t="s"/>
      <c r="AW480" t="s"/>
      <c r="AX480" t="s"/>
      <c r="AY480" t="n">
        <v>2444503</v>
      </c>
      <c r="AZ480" t="s">
        <v>681</v>
      </c>
      <c r="BA480" t="s"/>
      <c r="BB480" t="n">
        <v>28622</v>
      </c>
      <c r="BC480" t="n">
        <v>11.343947052956</v>
      </c>
      <c r="BD480" t="n">
        <v>44.499526197927</v>
      </c>
      <c r="BE480" t="s"/>
      <c r="BF480" t="s"/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/>
      <c r="BR480" t="s">
        <v>93</v>
      </c>
    </row>
    <row r="481" spans="1:70">
      <c r="A481" t="s">
        <v>70</v>
      </c>
      <c r="B481" t="s">
        <v>71</v>
      </c>
      <c r="C481" t="s">
        <v>72</v>
      </c>
      <c r="D481" t="n">
        <v>2</v>
      </c>
      <c r="E481" t="s">
        <v>680</v>
      </c>
      <c r="F481" t="n">
        <v>-1</v>
      </c>
      <c r="G481" t="s">
        <v>74</v>
      </c>
      <c r="H481" t="s">
        <v>75</v>
      </c>
      <c r="I481" t="s"/>
      <c r="J481" t="s">
        <v>76</v>
      </c>
      <c r="K481" t="n">
        <v>124</v>
      </c>
      <c r="L481" t="s">
        <v>77</v>
      </c>
      <c r="M481" t="s"/>
      <c r="N481" t="s">
        <v>169</v>
      </c>
      <c r="O481" t="s">
        <v>79</v>
      </c>
      <c r="P481" t="s">
        <v>680</v>
      </c>
      <c r="Q481" t="s"/>
      <c r="R481" t="s">
        <v>80</v>
      </c>
      <c r="S481" t="s">
        <v>516</v>
      </c>
      <c r="T481" t="s">
        <v>82</v>
      </c>
      <c r="U481" t="s"/>
      <c r="V481" t="s">
        <v>83</v>
      </c>
      <c r="W481" t="s">
        <v>84</v>
      </c>
      <c r="X481" t="s"/>
      <c r="Y481" t="s">
        <v>85</v>
      </c>
      <c r="Z481">
        <f>HYPERLINK("https://hotelmonitor-cachepage.eclerx.com/savepage/tk_15427244797877085_sr_2029.html","info")</f>
        <v/>
      </c>
      <c r="AA481" t="n">
        <v>-2444503</v>
      </c>
      <c r="AB481" t="s"/>
      <c r="AC481" t="s"/>
      <c r="AD481" t="s">
        <v>86</v>
      </c>
      <c r="AE481" t="s"/>
      <c r="AF481" t="s"/>
      <c r="AG481" t="s"/>
      <c r="AH481" t="s"/>
      <c r="AI481" t="s"/>
      <c r="AJ481" t="s"/>
      <c r="AK481" t="s">
        <v>87</v>
      </c>
      <c r="AL481" t="s">
        <v>88</v>
      </c>
      <c r="AM481" t="s"/>
      <c r="AN481" t="s">
        <v>87</v>
      </c>
      <c r="AO481" t="s"/>
      <c r="AP481" t="n">
        <v>69</v>
      </c>
      <c r="AQ481" t="s">
        <v>89</v>
      </c>
      <c r="AR481" t="s">
        <v>542</v>
      </c>
      <c r="AS481" t="s"/>
      <c r="AT481" t="s">
        <v>91</v>
      </c>
      <c r="AU481" t="s"/>
      <c r="AV481" t="s"/>
      <c r="AW481" t="s"/>
      <c r="AX481" t="s"/>
      <c r="AY481" t="n">
        <v>2444503</v>
      </c>
      <c r="AZ481" t="s">
        <v>681</v>
      </c>
      <c r="BA481" t="s"/>
      <c r="BB481" t="n">
        <v>28622</v>
      </c>
      <c r="BC481" t="n">
        <v>11.343947052956</v>
      </c>
      <c r="BD481" t="n">
        <v>44.499526197927</v>
      </c>
      <c r="BE481" t="s"/>
      <c r="BF481" t="s"/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/>
      <c r="BR481" t="s">
        <v>93</v>
      </c>
    </row>
    <row r="482" spans="1:70">
      <c r="A482" t="s">
        <v>70</v>
      </c>
      <c r="B482" t="s">
        <v>71</v>
      </c>
      <c r="C482" t="s">
        <v>72</v>
      </c>
      <c r="D482" t="n">
        <v>2</v>
      </c>
      <c r="E482" t="s">
        <v>680</v>
      </c>
      <c r="F482" t="n">
        <v>-1</v>
      </c>
      <c r="G482" t="s">
        <v>74</v>
      </c>
      <c r="H482" t="s">
        <v>75</v>
      </c>
      <c r="I482" t="s"/>
      <c r="J482" t="s">
        <v>76</v>
      </c>
      <c r="K482" t="n">
        <v>134</v>
      </c>
      <c r="L482" t="s">
        <v>77</v>
      </c>
      <c r="M482" t="s"/>
      <c r="N482" t="s">
        <v>683</v>
      </c>
      <c r="O482" t="s">
        <v>79</v>
      </c>
      <c r="P482" t="s">
        <v>680</v>
      </c>
      <c r="Q482" t="s"/>
      <c r="R482" t="s">
        <v>80</v>
      </c>
      <c r="S482" t="s">
        <v>220</v>
      </c>
      <c r="T482" t="s">
        <v>82</v>
      </c>
      <c r="U482" t="s"/>
      <c r="V482" t="s">
        <v>83</v>
      </c>
      <c r="W482" t="s">
        <v>84</v>
      </c>
      <c r="X482" t="s"/>
      <c r="Y482" t="s">
        <v>85</v>
      </c>
      <c r="Z482">
        <f>HYPERLINK("https://hotelmonitor-cachepage.eclerx.com/savepage/tk_15427244797877085_sr_2029.html","info")</f>
        <v/>
      </c>
      <c r="AA482" t="n">
        <v>-2444503</v>
      </c>
      <c r="AB482" t="s"/>
      <c r="AC482" t="s"/>
      <c r="AD482" t="s">
        <v>86</v>
      </c>
      <c r="AE482" t="s"/>
      <c r="AF482" t="s"/>
      <c r="AG482" t="s"/>
      <c r="AH482" t="s"/>
      <c r="AI482" t="s"/>
      <c r="AJ482" t="s"/>
      <c r="AK482" t="s">
        <v>87</v>
      </c>
      <c r="AL482" t="s">
        <v>88</v>
      </c>
      <c r="AM482" t="s"/>
      <c r="AN482" t="s">
        <v>87</v>
      </c>
      <c r="AO482" t="s"/>
      <c r="AP482" t="n">
        <v>69</v>
      </c>
      <c r="AQ482" t="s">
        <v>89</v>
      </c>
      <c r="AR482" t="s">
        <v>542</v>
      </c>
      <c r="AS482" t="s"/>
      <c r="AT482" t="s">
        <v>91</v>
      </c>
      <c r="AU482" t="s"/>
      <c r="AV482" t="s"/>
      <c r="AW482" t="s"/>
      <c r="AX482" t="s"/>
      <c r="AY482" t="n">
        <v>2444503</v>
      </c>
      <c r="AZ482" t="s">
        <v>681</v>
      </c>
      <c r="BA482" t="s"/>
      <c r="BB482" t="n">
        <v>28622</v>
      </c>
      <c r="BC482" t="n">
        <v>11.343947052956</v>
      </c>
      <c r="BD482" t="n">
        <v>44.499526197927</v>
      </c>
      <c r="BE482" t="s"/>
      <c r="BF482" t="s"/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/>
      <c r="BR482" t="s">
        <v>93</v>
      </c>
    </row>
    <row r="483" spans="1:70">
      <c r="A483" t="s">
        <v>70</v>
      </c>
      <c r="B483" t="s">
        <v>71</v>
      </c>
      <c r="C483" t="s">
        <v>72</v>
      </c>
      <c r="D483" t="n">
        <v>2</v>
      </c>
      <c r="E483" t="s">
        <v>680</v>
      </c>
      <c r="F483" t="n">
        <v>-1</v>
      </c>
      <c r="G483" t="s">
        <v>74</v>
      </c>
      <c r="H483" t="s">
        <v>75</v>
      </c>
      <c r="I483" t="s"/>
      <c r="J483" t="s">
        <v>76</v>
      </c>
      <c r="K483" t="n">
        <v>134</v>
      </c>
      <c r="L483" t="s">
        <v>77</v>
      </c>
      <c r="M483" t="s"/>
      <c r="N483" t="s">
        <v>684</v>
      </c>
      <c r="O483" t="s">
        <v>79</v>
      </c>
      <c r="P483" t="s">
        <v>680</v>
      </c>
      <c r="Q483" t="s"/>
      <c r="R483" t="s">
        <v>80</v>
      </c>
      <c r="S483" t="s">
        <v>220</v>
      </c>
      <c r="T483" t="s">
        <v>82</v>
      </c>
      <c r="U483" t="s"/>
      <c r="V483" t="s">
        <v>83</v>
      </c>
      <c r="W483" t="s">
        <v>84</v>
      </c>
      <c r="X483" t="s"/>
      <c r="Y483" t="s">
        <v>85</v>
      </c>
      <c r="Z483">
        <f>HYPERLINK("https://hotelmonitor-cachepage.eclerx.com/savepage/tk_15427244797877085_sr_2029.html","info")</f>
        <v/>
      </c>
      <c r="AA483" t="n">
        <v>-2444503</v>
      </c>
      <c r="AB483" t="s"/>
      <c r="AC483" t="s"/>
      <c r="AD483" t="s">
        <v>86</v>
      </c>
      <c r="AE483" t="s"/>
      <c r="AF483" t="s"/>
      <c r="AG483" t="s"/>
      <c r="AH483" t="s"/>
      <c r="AI483" t="s"/>
      <c r="AJ483" t="s"/>
      <c r="AK483" t="s">
        <v>87</v>
      </c>
      <c r="AL483" t="s">
        <v>88</v>
      </c>
      <c r="AM483" t="s"/>
      <c r="AN483" t="s">
        <v>87</v>
      </c>
      <c r="AO483" t="s"/>
      <c r="AP483" t="n">
        <v>69</v>
      </c>
      <c r="AQ483" t="s">
        <v>89</v>
      </c>
      <c r="AR483" t="s">
        <v>542</v>
      </c>
      <c r="AS483" t="s"/>
      <c r="AT483" t="s">
        <v>91</v>
      </c>
      <c r="AU483" t="s"/>
      <c r="AV483" t="s"/>
      <c r="AW483" t="s"/>
      <c r="AX483" t="s"/>
      <c r="AY483" t="n">
        <v>2444503</v>
      </c>
      <c r="AZ483" t="s">
        <v>681</v>
      </c>
      <c r="BA483" t="s"/>
      <c r="BB483" t="n">
        <v>28622</v>
      </c>
      <c r="BC483" t="n">
        <v>11.343947052956</v>
      </c>
      <c r="BD483" t="n">
        <v>44.499526197927</v>
      </c>
      <c r="BE483" t="s"/>
      <c r="BF483" t="s"/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/>
      <c r="BR483" t="s">
        <v>93</v>
      </c>
    </row>
    <row r="484" spans="1:70">
      <c r="A484" t="s">
        <v>70</v>
      </c>
      <c r="B484" t="s">
        <v>71</v>
      </c>
      <c r="C484" t="s">
        <v>72</v>
      </c>
      <c r="D484" t="n">
        <v>2</v>
      </c>
      <c r="E484" t="s">
        <v>680</v>
      </c>
      <c r="F484" t="n">
        <v>-1</v>
      </c>
      <c r="G484" t="s">
        <v>74</v>
      </c>
      <c r="H484" t="s">
        <v>75</v>
      </c>
      <c r="I484" t="s"/>
      <c r="J484" t="s">
        <v>76</v>
      </c>
      <c r="K484" t="n">
        <v>137</v>
      </c>
      <c r="L484" t="s">
        <v>77</v>
      </c>
      <c r="M484" t="s"/>
      <c r="N484" t="s">
        <v>294</v>
      </c>
      <c r="O484" t="s">
        <v>79</v>
      </c>
      <c r="P484" t="s">
        <v>680</v>
      </c>
      <c r="Q484" t="s"/>
      <c r="R484" t="s">
        <v>80</v>
      </c>
      <c r="S484" t="s">
        <v>288</v>
      </c>
      <c r="T484" t="s">
        <v>82</v>
      </c>
      <c r="U484" t="s"/>
      <c r="V484" t="s">
        <v>83</v>
      </c>
      <c r="W484" t="s">
        <v>84</v>
      </c>
      <c r="X484" t="s"/>
      <c r="Y484" t="s">
        <v>85</v>
      </c>
      <c r="Z484">
        <f>HYPERLINK("https://hotelmonitor-cachepage.eclerx.com/savepage/tk_15427244797877085_sr_2029.html","info")</f>
        <v/>
      </c>
      <c r="AA484" t="n">
        <v>-2444503</v>
      </c>
      <c r="AB484" t="s"/>
      <c r="AC484" t="s"/>
      <c r="AD484" t="s">
        <v>86</v>
      </c>
      <c r="AE484" t="s"/>
      <c r="AF484" t="s"/>
      <c r="AG484" t="s"/>
      <c r="AH484" t="s"/>
      <c r="AI484" t="s"/>
      <c r="AJ484" t="s"/>
      <c r="AK484" t="s">
        <v>87</v>
      </c>
      <c r="AL484" t="s">
        <v>88</v>
      </c>
      <c r="AM484" t="s"/>
      <c r="AN484" t="s">
        <v>87</v>
      </c>
      <c r="AO484" t="s"/>
      <c r="AP484" t="n">
        <v>69</v>
      </c>
      <c r="AQ484" t="s">
        <v>89</v>
      </c>
      <c r="AR484" t="s">
        <v>90</v>
      </c>
      <c r="AS484" t="s"/>
      <c r="AT484" t="s">
        <v>91</v>
      </c>
      <c r="AU484" t="s"/>
      <c r="AV484" t="s"/>
      <c r="AW484" t="s"/>
      <c r="AX484" t="s"/>
      <c r="AY484" t="n">
        <v>2444503</v>
      </c>
      <c r="AZ484" t="s">
        <v>681</v>
      </c>
      <c r="BA484" t="s"/>
      <c r="BB484" t="n">
        <v>28622</v>
      </c>
      <c r="BC484" t="n">
        <v>11.343947052956</v>
      </c>
      <c r="BD484" t="n">
        <v>44.499526197927</v>
      </c>
      <c r="BE484" t="s"/>
      <c r="BF484" t="s"/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/>
      <c r="BR484" t="s">
        <v>93</v>
      </c>
    </row>
    <row r="485" spans="1:70">
      <c r="A485" t="s">
        <v>70</v>
      </c>
      <c r="B485" t="s">
        <v>71</v>
      </c>
      <c r="C485" t="s">
        <v>72</v>
      </c>
      <c r="D485" t="n">
        <v>2</v>
      </c>
      <c r="E485" t="s">
        <v>685</v>
      </c>
      <c r="F485" t="n">
        <v>-1</v>
      </c>
      <c r="G485" t="s">
        <v>74</v>
      </c>
      <c r="H485" t="s">
        <v>75</v>
      </c>
      <c r="I485" t="s"/>
      <c r="J485" t="s">
        <v>76</v>
      </c>
      <c r="K485" t="n">
        <v>66</v>
      </c>
      <c r="L485" t="s">
        <v>77</v>
      </c>
      <c r="M485" t="s"/>
      <c r="N485" t="s">
        <v>292</v>
      </c>
      <c r="O485" t="s">
        <v>79</v>
      </c>
      <c r="P485" t="s">
        <v>685</v>
      </c>
      <c r="Q485" t="s"/>
      <c r="R485" t="s">
        <v>80</v>
      </c>
      <c r="S485" t="s">
        <v>466</v>
      </c>
      <c r="T485" t="s">
        <v>82</v>
      </c>
      <c r="U485" t="s"/>
      <c r="V485" t="s">
        <v>83</v>
      </c>
      <c r="W485" t="s">
        <v>140</v>
      </c>
      <c r="X485" t="s"/>
      <c r="Y485" t="s">
        <v>85</v>
      </c>
      <c r="Z485">
        <f>HYPERLINK("https://hotelmonitor-cachepage.eclerx.com/savepage/tk_15427243537216897_sr_2029.html","info")</f>
        <v/>
      </c>
      <c r="AA485" t="n">
        <v>-3516370</v>
      </c>
      <c r="AB485" t="s"/>
      <c r="AC485" t="s"/>
      <c r="AD485" t="s">
        <v>86</v>
      </c>
      <c r="AE485" t="s"/>
      <c r="AF485" t="s"/>
      <c r="AG485" t="s"/>
      <c r="AH485" t="s"/>
      <c r="AI485" t="s"/>
      <c r="AJ485" t="s"/>
      <c r="AK485" t="s">
        <v>87</v>
      </c>
      <c r="AL485" t="s">
        <v>88</v>
      </c>
      <c r="AM485" t="s"/>
      <c r="AN485" t="s">
        <v>87</v>
      </c>
      <c r="AO485" t="s"/>
      <c r="AP485" t="n">
        <v>19</v>
      </c>
      <c r="AQ485" t="s">
        <v>89</v>
      </c>
      <c r="AR485" t="s">
        <v>96</v>
      </c>
      <c r="AS485" t="s"/>
      <c r="AT485" t="s">
        <v>91</v>
      </c>
      <c r="AU485" t="s"/>
      <c r="AV485" t="s"/>
      <c r="AW485" t="s"/>
      <c r="AX485" t="s"/>
      <c r="AY485" t="n">
        <v>3516370</v>
      </c>
      <c r="AZ485" t="s">
        <v>686</v>
      </c>
      <c r="BA485" t="s"/>
      <c r="BB485" t="n">
        <v>77205</v>
      </c>
      <c r="BC485" t="n">
        <v>11.390526294708</v>
      </c>
      <c r="BD485" t="n">
        <v>44.490956782939</v>
      </c>
      <c r="BE485" t="s"/>
      <c r="BF485" t="s"/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/>
      <c r="BR485" t="s">
        <v>93</v>
      </c>
    </row>
    <row r="486" spans="1:70">
      <c r="A486" t="s">
        <v>70</v>
      </c>
      <c r="B486" t="s">
        <v>71</v>
      </c>
      <c r="C486" t="s">
        <v>72</v>
      </c>
      <c r="D486" t="n">
        <v>2</v>
      </c>
      <c r="E486" t="s">
        <v>685</v>
      </c>
      <c r="F486" t="n">
        <v>-1</v>
      </c>
      <c r="G486" t="s">
        <v>74</v>
      </c>
      <c r="H486" t="s">
        <v>75</v>
      </c>
      <c r="I486" t="s"/>
      <c r="J486" t="s">
        <v>76</v>
      </c>
      <c r="K486" t="n">
        <v>75</v>
      </c>
      <c r="L486" t="s">
        <v>77</v>
      </c>
      <c r="M486" t="s"/>
      <c r="N486" t="s">
        <v>129</v>
      </c>
      <c r="O486" t="s">
        <v>79</v>
      </c>
      <c r="P486" t="s">
        <v>685</v>
      </c>
      <c r="Q486" t="s"/>
      <c r="R486" t="s">
        <v>80</v>
      </c>
      <c r="S486" t="s">
        <v>175</v>
      </c>
      <c r="T486" t="s">
        <v>82</v>
      </c>
      <c r="U486" t="s"/>
      <c r="V486" t="s">
        <v>83</v>
      </c>
      <c r="W486" t="s">
        <v>140</v>
      </c>
      <c r="X486" t="s"/>
      <c r="Y486" t="s">
        <v>85</v>
      </c>
      <c r="Z486">
        <f>HYPERLINK("https://hotelmonitor-cachepage.eclerx.com/savepage/tk_15427243537216897_sr_2029.html","info")</f>
        <v/>
      </c>
      <c r="AA486" t="n">
        <v>-3516370</v>
      </c>
      <c r="AB486" t="s"/>
      <c r="AC486" t="s"/>
      <c r="AD486" t="s">
        <v>86</v>
      </c>
      <c r="AE486" t="s"/>
      <c r="AF486" t="s"/>
      <c r="AG486" t="s"/>
      <c r="AH486" t="s"/>
      <c r="AI486" t="s"/>
      <c r="AJ486" t="s"/>
      <c r="AK486" t="s">
        <v>87</v>
      </c>
      <c r="AL486" t="s">
        <v>88</v>
      </c>
      <c r="AM486" t="s"/>
      <c r="AN486" t="s">
        <v>87</v>
      </c>
      <c r="AO486" t="s"/>
      <c r="AP486" t="n">
        <v>19</v>
      </c>
      <c r="AQ486" t="s">
        <v>89</v>
      </c>
      <c r="AR486" t="s">
        <v>90</v>
      </c>
      <c r="AS486" t="s"/>
      <c r="AT486" t="s">
        <v>91</v>
      </c>
      <c r="AU486" t="s"/>
      <c r="AV486" t="s"/>
      <c r="AW486" t="s"/>
      <c r="AX486" t="s"/>
      <c r="AY486" t="n">
        <v>3516370</v>
      </c>
      <c r="AZ486" t="s">
        <v>686</v>
      </c>
      <c r="BA486" t="s"/>
      <c r="BB486" t="n">
        <v>77205</v>
      </c>
      <c r="BC486" t="n">
        <v>11.390526294708</v>
      </c>
      <c r="BD486" t="n">
        <v>44.490956782939</v>
      </c>
      <c r="BE486" t="s"/>
      <c r="BF486" t="s"/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/>
      <c r="BR486" t="s">
        <v>93</v>
      </c>
    </row>
    <row r="487" spans="1:70">
      <c r="A487" t="s">
        <v>70</v>
      </c>
      <c r="B487" t="s">
        <v>71</v>
      </c>
      <c r="C487" t="s">
        <v>72</v>
      </c>
      <c r="D487" t="n">
        <v>2</v>
      </c>
      <c r="E487" t="s">
        <v>685</v>
      </c>
      <c r="F487" t="n">
        <v>-1</v>
      </c>
      <c r="G487" t="s">
        <v>74</v>
      </c>
      <c r="H487" t="s">
        <v>75</v>
      </c>
      <c r="I487" t="s"/>
      <c r="J487" t="s">
        <v>76</v>
      </c>
      <c r="K487" t="n">
        <v>75</v>
      </c>
      <c r="L487" t="s">
        <v>77</v>
      </c>
      <c r="M487" t="s"/>
      <c r="N487" t="s">
        <v>310</v>
      </c>
      <c r="O487" t="s">
        <v>79</v>
      </c>
      <c r="P487" t="s">
        <v>685</v>
      </c>
      <c r="Q487" t="s"/>
      <c r="R487" t="s">
        <v>80</v>
      </c>
      <c r="S487" t="s">
        <v>175</v>
      </c>
      <c r="T487" t="s">
        <v>82</v>
      </c>
      <c r="U487" t="s"/>
      <c r="V487" t="s">
        <v>83</v>
      </c>
      <c r="W487" t="s">
        <v>140</v>
      </c>
      <c r="X487" t="s"/>
      <c r="Y487" t="s">
        <v>85</v>
      </c>
      <c r="Z487">
        <f>HYPERLINK("https://hotelmonitor-cachepage.eclerx.com/savepage/tk_15427243537216897_sr_2029.html","info")</f>
        <v/>
      </c>
      <c r="AA487" t="n">
        <v>-3516370</v>
      </c>
      <c r="AB487" t="s"/>
      <c r="AC487" t="s"/>
      <c r="AD487" t="s">
        <v>86</v>
      </c>
      <c r="AE487" t="s"/>
      <c r="AF487" t="s"/>
      <c r="AG487" t="s"/>
      <c r="AH487" t="s"/>
      <c r="AI487" t="s"/>
      <c r="AJ487" t="s"/>
      <c r="AK487" t="s">
        <v>87</v>
      </c>
      <c r="AL487" t="s">
        <v>88</v>
      </c>
      <c r="AM487" t="s"/>
      <c r="AN487" t="s">
        <v>87</v>
      </c>
      <c r="AO487" t="s"/>
      <c r="AP487" t="n">
        <v>19</v>
      </c>
      <c r="AQ487" t="s">
        <v>89</v>
      </c>
      <c r="AR487" t="s">
        <v>90</v>
      </c>
      <c r="AS487" t="s"/>
      <c r="AT487" t="s">
        <v>91</v>
      </c>
      <c r="AU487" t="s"/>
      <c r="AV487" t="s"/>
      <c r="AW487" t="s"/>
      <c r="AX487" t="s"/>
      <c r="AY487" t="n">
        <v>3516370</v>
      </c>
      <c r="AZ487" t="s">
        <v>686</v>
      </c>
      <c r="BA487" t="s"/>
      <c r="BB487" t="n">
        <v>77205</v>
      </c>
      <c r="BC487" t="n">
        <v>11.390526294708</v>
      </c>
      <c r="BD487" t="n">
        <v>44.490956782939</v>
      </c>
      <c r="BE487" t="s"/>
      <c r="BF487" t="s"/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/>
      <c r="BR487" t="s">
        <v>93</v>
      </c>
    </row>
    <row r="488" spans="1:70">
      <c r="A488" t="s">
        <v>70</v>
      </c>
      <c r="B488" t="s">
        <v>71</v>
      </c>
      <c r="C488" t="s">
        <v>72</v>
      </c>
      <c r="D488" t="n">
        <v>2</v>
      </c>
      <c r="E488" t="s">
        <v>685</v>
      </c>
      <c r="F488" t="n">
        <v>-1</v>
      </c>
      <c r="G488" t="s">
        <v>74</v>
      </c>
      <c r="H488" t="s">
        <v>75</v>
      </c>
      <c r="I488" t="s"/>
      <c r="J488" t="s">
        <v>76</v>
      </c>
      <c r="K488" t="n">
        <v>81</v>
      </c>
      <c r="L488" t="s">
        <v>77</v>
      </c>
      <c r="M488" t="s"/>
      <c r="N488" t="s">
        <v>292</v>
      </c>
      <c r="O488" t="s">
        <v>79</v>
      </c>
      <c r="P488" t="s">
        <v>685</v>
      </c>
      <c r="Q488" t="s"/>
      <c r="R488" t="s">
        <v>80</v>
      </c>
      <c r="S488" t="s">
        <v>102</v>
      </c>
      <c r="T488" t="s">
        <v>82</v>
      </c>
      <c r="U488" t="s"/>
      <c r="V488" t="s">
        <v>83</v>
      </c>
      <c r="W488" t="s">
        <v>140</v>
      </c>
      <c r="X488" t="s"/>
      <c r="Y488" t="s">
        <v>85</v>
      </c>
      <c r="Z488">
        <f>HYPERLINK("https://hotelmonitor-cachepage.eclerx.com/savepage/tk_15427243537216897_sr_2029.html","info")</f>
        <v/>
      </c>
      <c r="AA488" t="n">
        <v>-3516370</v>
      </c>
      <c r="AB488" t="s"/>
      <c r="AC488" t="s"/>
      <c r="AD488" t="s">
        <v>86</v>
      </c>
      <c r="AE488" t="s"/>
      <c r="AF488" t="s"/>
      <c r="AG488" t="s"/>
      <c r="AH488" t="s"/>
      <c r="AI488" t="s"/>
      <c r="AJ488" t="s"/>
      <c r="AK488" t="s">
        <v>87</v>
      </c>
      <c r="AL488" t="s">
        <v>88</v>
      </c>
      <c r="AM488" t="s"/>
      <c r="AN488" t="s">
        <v>87</v>
      </c>
      <c r="AO488" t="s"/>
      <c r="AP488" t="n">
        <v>19</v>
      </c>
      <c r="AQ488" t="s">
        <v>89</v>
      </c>
      <c r="AR488" t="s">
        <v>96</v>
      </c>
      <c r="AS488" t="s"/>
      <c r="AT488" t="s">
        <v>91</v>
      </c>
      <c r="AU488" t="s"/>
      <c r="AV488" t="s"/>
      <c r="AW488" t="s"/>
      <c r="AX488" t="s"/>
      <c r="AY488" t="n">
        <v>3516370</v>
      </c>
      <c r="AZ488" t="s">
        <v>686</v>
      </c>
      <c r="BA488" t="s"/>
      <c r="BB488" t="n">
        <v>77205</v>
      </c>
      <c r="BC488" t="n">
        <v>11.390526294708</v>
      </c>
      <c r="BD488" t="n">
        <v>44.490956782939</v>
      </c>
      <c r="BE488" t="s"/>
      <c r="BF488" t="s"/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/>
      <c r="BR488" t="s">
        <v>93</v>
      </c>
    </row>
    <row r="489" spans="1:70">
      <c r="A489" t="s">
        <v>70</v>
      </c>
      <c r="B489" t="s">
        <v>71</v>
      </c>
      <c r="C489" t="s">
        <v>72</v>
      </c>
      <c r="D489" t="n">
        <v>2</v>
      </c>
      <c r="E489" t="s">
        <v>687</v>
      </c>
      <c r="F489" t="n">
        <v>-1</v>
      </c>
      <c r="G489" t="s">
        <v>74</v>
      </c>
      <c r="H489" t="s">
        <v>75</v>
      </c>
      <c r="I489" t="s"/>
      <c r="J489" t="s">
        <v>76</v>
      </c>
      <c r="K489" t="n">
        <v>106</v>
      </c>
      <c r="L489" t="s">
        <v>77</v>
      </c>
      <c r="M489" t="s"/>
      <c r="N489" t="s">
        <v>541</v>
      </c>
      <c r="O489" t="s">
        <v>79</v>
      </c>
      <c r="P489" t="s">
        <v>687</v>
      </c>
      <c r="Q489" t="s"/>
      <c r="R489" t="s">
        <v>80</v>
      </c>
      <c r="S489" t="s">
        <v>106</v>
      </c>
      <c r="T489" t="s">
        <v>82</v>
      </c>
      <c r="U489" t="s"/>
      <c r="V489" t="s">
        <v>83</v>
      </c>
      <c r="W489" t="s">
        <v>84</v>
      </c>
      <c r="X489" t="s"/>
      <c r="Y489" t="s">
        <v>85</v>
      </c>
      <c r="Z489">
        <f>HYPERLINK("https://hotelmonitor-cachepage.eclerx.com/savepage/tk_1542724405888834_sr_2029.html","info")</f>
        <v/>
      </c>
      <c r="AA489" t="n">
        <v>-4731929</v>
      </c>
      <c r="AB489" t="s"/>
      <c r="AC489" t="s"/>
      <c r="AD489" t="s">
        <v>86</v>
      </c>
      <c r="AE489" t="s"/>
      <c r="AF489" t="s"/>
      <c r="AG489" t="s"/>
      <c r="AH489" t="s"/>
      <c r="AI489" t="s"/>
      <c r="AJ489" t="s"/>
      <c r="AK489" t="s">
        <v>87</v>
      </c>
      <c r="AL489" t="s">
        <v>88</v>
      </c>
      <c r="AM489" t="s"/>
      <c r="AN489" t="s">
        <v>87</v>
      </c>
      <c r="AO489" t="s"/>
      <c r="AP489" t="n">
        <v>40</v>
      </c>
      <c r="AQ489" t="s">
        <v>89</v>
      </c>
      <c r="AR489" t="s">
        <v>542</v>
      </c>
      <c r="AS489" t="s"/>
      <c r="AT489" t="s">
        <v>91</v>
      </c>
      <c r="AU489" t="s"/>
      <c r="AV489" t="s"/>
      <c r="AW489" t="s"/>
      <c r="AX489" t="s"/>
      <c r="AY489" t="n">
        <v>4731929</v>
      </c>
      <c r="AZ489" t="s">
        <v>688</v>
      </c>
      <c r="BA489" t="s"/>
      <c r="BB489" t="n">
        <v>37552</v>
      </c>
      <c r="BC489" t="n">
        <v>10.314294</v>
      </c>
      <c r="BD489" t="n">
        <v>44.806388</v>
      </c>
      <c r="BE489" t="s"/>
      <c r="BF489" t="s"/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/>
      <c r="BR489" t="s">
        <v>93</v>
      </c>
    </row>
    <row r="490" spans="1:70">
      <c r="A490" t="s">
        <v>70</v>
      </c>
      <c r="B490" t="s">
        <v>71</v>
      </c>
      <c r="C490" t="s">
        <v>72</v>
      </c>
      <c r="D490" t="n">
        <v>2</v>
      </c>
      <c r="E490" t="s">
        <v>689</v>
      </c>
      <c r="F490" t="n">
        <v>-1</v>
      </c>
      <c r="G490" t="s">
        <v>74</v>
      </c>
      <c r="H490" t="s">
        <v>75</v>
      </c>
      <c r="I490" t="s"/>
      <c r="J490" t="s">
        <v>76</v>
      </c>
      <c r="K490" t="n">
        <v>144</v>
      </c>
      <c r="L490" t="s">
        <v>77</v>
      </c>
      <c r="M490" t="s"/>
      <c r="N490" t="s">
        <v>101</v>
      </c>
      <c r="O490" t="s">
        <v>79</v>
      </c>
      <c r="P490" t="s">
        <v>689</v>
      </c>
      <c r="Q490" t="s"/>
      <c r="R490" t="s">
        <v>80</v>
      </c>
      <c r="S490" t="s">
        <v>690</v>
      </c>
      <c r="T490" t="s">
        <v>82</v>
      </c>
      <c r="U490" t="s"/>
      <c r="V490" t="s">
        <v>83</v>
      </c>
      <c r="W490" t="s">
        <v>84</v>
      </c>
      <c r="X490" t="s"/>
      <c r="Y490" t="s">
        <v>85</v>
      </c>
      <c r="Z490">
        <f>HYPERLINK("https://hotelmonitor-cachepage.eclerx.com/savepage/tk_15427243431399095_sr_2029.html","info")</f>
        <v/>
      </c>
      <c r="AA490" t="n">
        <v>-2313862</v>
      </c>
      <c r="AB490" t="s"/>
      <c r="AC490" t="s"/>
      <c r="AD490" t="s">
        <v>86</v>
      </c>
      <c r="AE490" t="s"/>
      <c r="AF490" t="s"/>
      <c r="AG490" t="s"/>
      <c r="AH490" t="s"/>
      <c r="AI490" t="s"/>
      <c r="AJ490" t="s"/>
      <c r="AK490" t="s">
        <v>87</v>
      </c>
      <c r="AL490" t="s">
        <v>88</v>
      </c>
      <c r="AM490" t="s"/>
      <c r="AN490" t="s">
        <v>87</v>
      </c>
      <c r="AO490" t="s"/>
      <c r="AP490" t="n">
        <v>15</v>
      </c>
      <c r="AQ490" t="s">
        <v>89</v>
      </c>
      <c r="AR490" t="s">
        <v>96</v>
      </c>
      <c r="AS490" t="s"/>
      <c r="AT490" t="s">
        <v>91</v>
      </c>
      <c r="AU490" t="s"/>
      <c r="AV490" t="s"/>
      <c r="AW490" t="s"/>
      <c r="AX490" t="s"/>
      <c r="AY490" t="n">
        <v>2313862</v>
      </c>
      <c r="AZ490" t="s">
        <v>691</v>
      </c>
      <c r="BA490" t="s"/>
      <c r="BB490" t="n">
        <v>146534</v>
      </c>
      <c r="BC490" t="n">
        <v>11.508619618802</v>
      </c>
      <c r="BD490" t="n">
        <v>44.401337894953</v>
      </c>
      <c r="BE490" t="s"/>
      <c r="BF490" t="s"/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/>
      <c r="BR490" t="s">
        <v>93</v>
      </c>
    </row>
    <row r="491" spans="1:70">
      <c r="A491" t="s">
        <v>70</v>
      </c>
      <c r="B491" t="s">
        <v>71</v>
      </c>
      <c r="C491" t="s">
        <v>72</v>
      </c>
      <c r="D491" t="n">
        <v>2</v>
      </c>
      <c r="E491" t="s">
        <v>689</v>
      </c>
      <c r="F491" t="n">
        <v>-1</v>
      </c>
      <c r="G491" t="s">
        <v>74</v>
      </c>
      <c r="H491" t="s">
        <v>75</v>
      </c>
      <c r="I491" t="s"/>
      <c r="J491" t="s">
        <v>76</v>
      </c>
      <c r="K491" t="n">
        <v>144</v>
      </c>
      <c r="L491" t="s">
        <v>77</v>
      </c>
      <c r="M491" t="s"/>
      <c r="N491" t="s">
        <v>101</v>
      </c>
      <c r="O491" t="s">
        <v>79</v>
      </c>
      <c r="P491" t="s">
        <v>689</v>
      </c>
      <c r="Q491" t="s"/>
      <c r="R491" t="s">
        <v>80</v>
      </c>
      <c r="S491" t="s">
        <v>690</v>
      </c>
      <c r="T491" t="s">
        <v>82</v>
      </c>
      <c r="U491" t="s"/>
      <c r="V491" t="s">
        <v>83</v>
      </c>
      <c r="W491" t="s">
        <v>84</v>
      </c>
      <c r="X491" t="s"/>
      <c r="Y491" t="s">
        <v>85</v>
      </c>
      <c r="Z491">
        <f>HYPERLINK("https://hotelmonitor-cachepage.eclerx.com/savepage/tk_15427243431399095_sr_2029.html","info")</f>
        <v/>
      </c>
      <c r="AA491" t="n">
        <v>-2313862</v>
      </c>
      <c r="AB491" t="s"/>
      <c r="AC491" t="s"/>
      <c r="AD491" t="s">
        <v>86</v>
      </c>
      <c r="AE491" t="s"/>
      <c r="AF491" t="s"/>
      <c r="AG491" t="s"/>
      <c r="AH491" t="s"/>
      <c r="AI491" t="s"/>
      <c r="AJ491" t="s"/>
      <c r="AK491" t="s">
        <v>87</v>
      </c>
      <c r="AL491" t="s">
        <v>88</v>
      </c>
      <c r="AM491" t="s"/>
      <c r="AN491" t="s">
        <v>87</v>
      </c>
      <c r="AO491" t="s"/>
      <c r="AP491" t="n">
        <v>15</v>
      </c>
      <c r="AQ491" t="s">
        <v>89</v>
      </c>
      <c r="AR491" t="s">
        <v>349</v>
      </c>
      <c r="AS491" t="s"/>
      <c r="AT491" t="s">
        <v>91</v>
      </c>
      <c r="AU491" t="s"/>
      <c r="AV491" t="s"/>
      <c r="AW491" t="s"/>
      <c r="AX491" t="s"/>
      <c r="AY491" t="n">
        <v>2313862</v>
      </c>
      <c r="AZ491" t="s">
        <v>691</v>
      </c>
      <c r="BA491" t="s"/>
      <c r="BB491" t="n">
        <v>146534</v>
      </c>
      <c r="BC491" t="n">
        <v>11.508619618802</v>
      </c>
      <c r="BD491" t="n">
        <v>44.401337894953</v>
      </c>
      <c r="BE491" t="s"/>
      <c r="BF491" t="s"/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/>
      <c r="BR491" t="s">
        <v>93</v>
      </c>
    </row>
    <row r="492" spans="1:70">
      <c r="A492" t="s">
        <v>70</v>
      </c>
      <c r="B492" t="s">
        <v>71</v>
      </c>
      <c r="C492" t="s">
        <v>72</v>
      </c>
      <c r="D492" t="n">
        <v>2</v>
      </c>
      <c r="E492" t="s">
        <v>689</v>
      </c>
      <c r="F492" t="n">
        <v>-1</v>
      </c>
      <c r="G492" t="s">
        <v>74</v>
      </c>
      <c r="H492" t="s">
        <v>75</v>
      </c>
      <c r="I492" t="s"/>
      <c r="J492" t="s">
        <v>76</v>
      </c>
      <c r="K492" t="n">
        <v>147</v>
      </c>
      <c r="L492" t="s">
        <v>77</v>
      </c>
      <c r="M492" t="s"/>
      <c r="N492" t="s">
        <v>97</v>
      </c>
      <c r="O492" t="s">
        <v>79</v>
      </c>
      <c r="P492" t="s">
        <v>689</v>
      </c>
      <c r="Q492" t="s"/>
      <c r="R492" t="s">
        <v>80</v>
      </c>
      <c r="S492" t="s">
        <v>692</v>
      </c>
      <c r="T492" t="s">
        <v>82</v>
      </c>
      <c r="U492" t="s"/>
      <c r="V492" t="s">
        <v>83</v>
      </c>
      <c r="W492" t="s">
        <v>84</v>
      </c>
      <c r="X492" t="s"/>
      <c r="Y492" t="s">
        <v>85</v>
      </c>
      <c r="Z492">
        <f>HYPERLINK("https://hotelmonitor-cachepage.eclerx.com/savepage/tk_15427243431399095_sr_2029.html","info")</f>
        <v/>
      </c>
      <c r="AA492" t="n">
        <v>-2313862</v>
      </c>
      <c r="AB492" t="s"/>
      <c r="AC492" t="s"/>
      <c r="AD492" t="s">
        <v>86</v>
      </c>
      <c r="AE492" t="s"/>
      <c r="AF492" t="s"/>
      <c r="AG492" t="s"/>
      <c r="AH492" t="s"/>
      <c r="AI492" t="s"/>
      <c r="AJ492" t="s"/>
      <c r="AK492" t="s">
        <v>87</v>
      </c>
      <c r="AL492" t="s">
        <v>88</v>
      </c>
      <c r="AM492" t="s"/>
      <c r="AN492" t="s">
        <v>87</v>
      </c>
      <c r="AO492" t="s"/>
      <c r="AP492" t="n">
        <v>15</v>
      </c>
      <c r="AQ492" t="s">
        <v>89</v>
      </c>
      <c r="AR492" t="s">
        <v>99</v>
      </c>
      <c r="AS492" t="s"/>
      <c r="AT492" t="s">
        <v>91</v>
      </c>
      <c r="AU492" t="s"/>
      <c r="AV492" t="s"/>
      <c r="AW492" t="s"/>
      <c r="AX492" t="s"/>
      <c r="AY492" t="n">
        <v>2313862</v>
      </c>
      <c r="AZ492" t="s">
        <v>691</v>
      </c>
      <c r="BA492" t="s"/>
      <c r="BB492" t="n">
        <v>146534</v>
      </c>
      <c r="BC492" t="n">
        <v>11.508619618802</v>
      </c>
      <c r="BD492" t="n">
        <v>44.401337894953</v>
      </c>
      <c r="BE492" t="s"/>
      <c r="BF492" t="s"/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/>
      <c r="BR492" t="s">
        <v>93</v>
      </c>
    </row>
    <row r="493" spans="1:70">
      <c r="A493" t="s">
        <v>70</v>
      </c>
      <c r="B493" t="s">
        <v>71</v>
      </c>
      <c r="C493" t="s">
        <v>72</v>
      </c>
      <c r="D493" t="n">
        <v>2</v>
      </c>
      <c r="E493" t="s">
        <v>689</v>
      </c>
      <c r="F493" t="n">
        <v>-1</v>
      </c>
      <c r="G493" t="s">
        <v>74</v>
      </c>
      <c r="H493" t="s">
        <v>75</v>
      </c>
      <c r="I493" t="s"/>
      <c r="J493" t="s">
        <v>76</v>
      </c>
      <c r="K493" t="n">
        <v>157</v>
      </c>
      <c r="L493" t="s">
        <v>77</v>
      </c>
      <c r="M493" t="s"/>
      <c r="N493" t="s">
        <v>105</v>
      </c>
      <c r="O493" t="s">
        <v>79</v>
      </c>
      <c r="P493" t="s">
        <v>689</v>
      </c>
      <c r="Q493" t="s"/>
      <c r="R493" t="s">
        <v>80</v>
      </c>
      <c r="S493" t="s">
        <v>192</v>
      </c>
      <c r="T493" t="s">
        <v>82</v>
      </c>
      <c r="U493" t="s"/>
      <c r="V493" t="s">
        <v>83</v>
      </c>
      <c r="W493" t="s">
        <v>84</v>
      </c>
      <c r="X493" t="s"/>
      <c r="Y493" t="s">
        <v>85</v>
      </c>
      <c r="Z493">
        <f>HYPERLINK("https://hotelmonitor-cachepage.eclerx.com/savepage/tk_15427243431399095_sr_2029.html","info")</f>
        <v/>
      </c>
      <c r="AA493" t="n">
        <v>-2313862</v>
      </c>
      <c r="AB493" t="s"/>
      <c r="AC493" t="s"/>
      <c r="AD493" t="s">
        <v>86</v>
      </c>
      <c r="AE493" t="s"/>
      <c r="AF493" t="s"/>
      <c r="AG493" t="s"/>
      <c r="AH493" t="s"/>
      <c r="AI493" t="s"/>
      <c r="AJ493" t="s"/>
      <c r="AK493" t="s">
        <v>87</v>
      </c>
      <c r="AL493" t="s">
        <v>88</v>
      </c>
      <c r="AM493" t="s"/>
      <c r="AN493" t="s">
        <v>87</v>
      </c>
      <c r="AO493" t="s"/>
      <c r="AP493" t="n">
        <v>15</v>
      </c>
      <c r="AQ493" t="s">
        <v>89</v>
      </c>
      <c r="AR493" t="s">
        <v>96</v>
      </c>
      <c r="AS493" t="s"/>
      <c r="AT493" t="s">
        <v>91</v>
      </c>
      <c r="AU493" t="s"/>
      <c r="AV493" t="s"/>
      <c r="AW493" t="s"/>
      <c r="AX493" t="s"/>
      <c r="AY493" t="n">
        <v>2313862</v>
      </c>
      <c r="AZ493" t="s">
        <v>691</v>
      </c>
      <c r="BA493" t="s"/>
      <c r="BB493" t="n">
        <v>146534</v>
      </c>
      <c r="BC493" t="n">
        <v>11.508619618802</v>
      </c>
      <c r="BD493" t="n">
        <v>44.401337894953</v>
      </c>
      <c r="BE493" t="s"/>
      <c r="BF493" t="s"/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/>
      <c r="BR493" t="s">
        <v>93</v>
      </c>
    </row>
    <row r="494" spans="1:70">
      <c r="A494" t="s">
        <v>70</v>
      </c>
      <c r="B494" t="s">
        <v>71</v>
      </c>
      <c r="C494" t="s">
        <v>72</v>
      </c>
      <c r="D494" t="n">
        <v>2</v>
      </c>
      <c r="E494" t="s">
        <v>689</v>
      </c>
      <c r="F494" t="n">
        <v>-1</v>
      </c>
      <c r="G494" t="s">
        <v>74</v>
      </c>
      <c r="H494" t="s">
        <v>75</v>
      </c>
      <c r="I494" t="s"/>
      <c r="J494" t="s">
        <v>76</v>
      </c>
      <c r="K494" t="n">
        <v>157</v>
      </c>
      <c r="L494" t="s">
        <v>77</v>
      </c>
      <c r="M494" t="s"/>
      <c r="N494" t="s">
        <v>105</v>
      </c>
      <c r="O494" t="s">
        <v>79</v>
      </c>
      <c r="P494" t="s">
        <v>689</v>
      </c>
      <c r="Q494" t="s"/>
      <c r="R494" t="s">
        <v>80</v>
      </c>
      <c r="S494" t="s">
        <v>192</v>
      </c>
      <c r="T494" t="s">
        <v>82</v>
      </c>
      <c r="U494" t="s"/>
      <c r="V494" t="s">
        <v>83</v>
      </c>
      <c r="W494" t="s">
        <v>84</v>
      </c>
      <c r="X494" t="s"/>
      <c r="Y494" t="s">
        <v>85</v>
      </c>
      <c r="Z494">
        <f>HYPERLINK("https://hotelmonitor-cachepage.eclerx.com/savepage/tk_15427243431399095_sr_2029.html","info")</f>
        <v/>
      </c>
      <c r="AA494" t="n">
        <v>-2313862</v>
      </c>
      <c r="AB494" t="s"/>
      <c r="AC494" t="s"/>
      <c r="AD494" t="s">
        <v>86</v>
      </c>
      <c r="AE494" t="s"/>
      <c r="AF494" t="s"/>
      <c r="AG494" t="s"/>
      <c r="AH494" t="s"/>
      <c r="AI494" t="s"/>
      <c r="AJ494" t="s"/>
      <c r="AK494" t="s">
        <v>87</v>
      </c>
      <c r="AL494" t="s">
        <v>88</v>
      </c>
      <c r="AM494" t="s"/>
      <c r="AN494" t="s">
        <v>87</v>
      </c>
      <c r="AO494" t="s"/>
      <c r="AP494" t="n">
        <v>15</v>
      </c>
      <c r="AQ494" t="s">
        <v>89</v>
      </c>
      <c r="AR494" t="s">
        <v>349</v>
      </c>
      <c r="AS494" t="s"/>
      <c r="AT494" t="s">
        <v>91</v>
      </c>
      <c r="AU494" t="s"/>
      <c r="AV494" t="s"/>
      <c r="AW494" t="s"/>
      <c r="AX494" t="s"/>
      <c r="AY494" t="n">
        <v>2313862</v>
      </c>
      <c r="AZ494" t="s">
        <v>691</v>
      </c>
      <c r="BA494" t="s"/>
      <c r="BB494" t="n">
        <v>146534</v>
      </c>
      <c r="BC494" t="n">
        <v>11.508619618802</v>
      </c>
      <c r="BD494" t="n">
        <v>44.401337894953</v>
      </c>
      <c r="BE494" t="s"/>
      <c r="BF494" t="s"/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/>
      <c r="BR494" t="s">
        <v>93</v>
      </c>
    </row>
    <row r="495" spans="1:70">
      <c r="A495" t="s">
        <v>70</v>
      </c>
      <c r="B495" t="s">
        <v>71</v>
      </c>
      <c r="C495" t="s">
        <v>72</v>
      </c>
      <c r="D495" t="n">
        <v>2</v>
      </c>
      <c r="E495" t="s">
        <v>689</v>
      </c>
      <c r="F495" t="n">
        <v>-1</v>
      </c>
      <c r="G495" t="s">
        <v>74</v>
      </c>
      <c r="H495" t="s">
        <v>75</v>
      </c>
      <c r="I495" t="s"/>
      <c r="J495" t="s">
        <v>76</v>
      </c>
      <c r="K495" t="n">
        <v>162</v>
      </c>
      <c r="L495" t="s">
        <v>77</v>
      </c>
      <c r="M495" t="s"/>
      <c r="N495" t="s">
        <v>172</v>
      </c>
      <c r="O495" t="s">
        <v>79</v>
      </c>
      <c r="P495" t="s">
        <v>689</v>
      </c>
      <c r="Q495" t="s"/>
      <c r="R495" t="s">
        <v>80</v>
      </c>
      <c r="S495" t="s">
        <v>266</v>
      </c>
      <c r="T495" t="s">
        <v>82</v>
      </c>
      <c r="U495" t="s"/>
      <c r="V495" t="s">
        <v>83</v>
      </c>
      <c r="W495" t="s">
        <v>84</v>
      </c>
      <c r="X495" t="s"/>
      <c r="Y495" t="s">
        <v>85</v>
      </c>
      <c r="Z495">
        <f>HYPERLINK("https://hotelmonitor-cachepage.eclerx.com/savepage/tk_15427243431399095_sr_2029.html","info")</f>
        <v/>
      </c>
      <c r="AA495" t="n">
        <v>-2313862</v>
      </c>
      <c r="AB495" t="s"/>
      <c r="AC495" t="s"/>
      <c r="AD495" t="s">
        <v>86</v>
      </c>
      <c r="AE495" t="s"/>
      <c r="AF495" t="s"/>
      <c r="AG495" t="s"/>
      <c r="AH495" t="s"/>
      <c r="AI495" t="s"/>
      <c r="AJ495" t="s"/>
      <c r="AK495" t="s">
        <v>87</v>
      </c>
      <c r="AL495" t="s">
        <v>88</v>
      </c>
      <c r="AM495" t="s"/>
      <c r="AN495" t="s">
        <v>87</v>
      </c>
      <c r="AO495" t="s"/>
      <c r="AP495" t="n">
        <v>15</v>
      </c>
      <c r="AQ495" t="s">
        <v>89</v>
      </c>
      <c r="AR495" t="s">
        <v>96</v>
      </c>
      <c r="AS495" t="s"/>
      <c r="AT495" t="s">
        <v>91</v>
      </c>
      <c r="AU495" t="s"/>
      <c r="AV495" t="s"/>
      <c r="AW495" t="s"/>
      <c r="AX495" t="s"/>
      <c r="AY495" t="n">
        <v>2313862</v>
      </c>
      <c r="AZ495" t="s">
        <v>691</v>
      </c>
      <c r="BA495" t="s"/>
      <c r="BB495" t="n">
        <v>146534</v>
      </c>
      <c r="BC495" t="n">
        <v>11.508619618802</v>
      </c>
      <c r="BD495" t="n">
        <v>44.401337894953</v>
      </c>
      <c r="BE495" t="s"/>
      <c r="BF495" t="s"/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/>
      <c r="BR495" t="s">
        <v>93</v>
      </c>
    </row>
    <row r="496" spans="1:70">
      <c r="A496" t="s">
        <v>70</v>
      </c>
      <c r="B496" t="s">
        <v>71</v>
      </c>
      <c r="C496" t="s">
        <v>72</v>
      </c>
      <c r="D496" t="n">
        <v>2</v>
      </c>
      <c r="E496" t="s">
        <v>689</v>
      </c>
      <c r="F496" t="n">
        <v>-1</v>
      </c>
      <c r="G496" t="s">
        <v>74</v>
      </c>
      <c r="H496" t="s">
        <v>75</v>
      </c>
      <c r="I496" t="s"/>
      <c r="J496" t="s">
        <v>76</v>
      </c>
      <c r="K496" t="n">
        <v>169</v>
      </c>
      <c r="L496" t="s">
        <v>77</v>
      </c>
      <c r="M496" t="s"/>
      <c r="N496" t="s">
        <v>94</v>
      </c>
      <c r="O496" t="s">
        <v>79</v>
      </c>
      <c r="P496" t="s">
        <v>689</v>
      </c>
      <c r="Q496" t="s"/>
      <c r="R496" t="s">
        <v>80</v>
      </c>
      <c r="S496" t="s">
        <v>182</v>
      </c>
      <c r="T496" t="s">
        <v>82</v>
      </c>
      <c r="U496" t="s"/>
      <c r="V496" t="s">
        <v>83</v>
      </c>
      <c r="W496" t="s">
        <v>84</v>
      </c>
      <c r="X496" t="s"/>
      <c r="Y496" t="s">
        <v>85</v>
      </c>
      <c r="Z496">
        <f>HYPERLINK("https://hotelmonitor-cachepage.eclerx.com/savepage/tk_15427243431399095_sr_2029.html","info")</f>
        <v/>
      </c>
      <c r="AA496" t="n">
        <v>-2313862</v>
      </c>
      <c r="AB496" t="s"/>
      <c r="AC496" t="s"/>
      <c r="AD496" t="s">
        <v>86</v>
      </c>
      <c r="AE496" t="s"/>
      <c r="AF496" t="s"/>
      <c r="AG496" t="s"/>
      <c r="AH496" t="s"/>
      <c r="AI496" t="s"/>
      <c r="AJ496" t="s"/>
      <c r="AK496" t="s">
        <v>87</v>
      </c>
      <c r="AL496" t="s">
        <v>88</v>
      </c>
      <c r="AM496" t="s"/>
      <c r="AN496" t="s">
        <v>87</v>
      </c>
      <c r="AO496" t="s"/>
      <c r="AP496" t="n">
        <v>15</v>
      </c>
      <c r="AQ496" t="s">
        <v>89</v>
      </c>
      <c r="AR496" t="s">
        <v>96</v>
      </c>
      <c r="AS496" t="s"/>
      <c r="AT496" t="s">
        <v>91</v>
      </c>
      <c r="AU496" t="s"/>
      <c r="AV496" t="s"/>
      <c r="AW496" t="s"/>
      <c r="AX496" t="s"/>
      <c r="AY496" t="n">
        <v>2313862</v>
      </c>
      <c r="AZ496" t="s">
        <v>691</v>
      </c>
      <c r="BA496" t="s"/>
      <c r="BB496" t="n">
        <v>146534</v>
      </c>
      <c r="BC496" t="n">
        <v>11.508619618802</v>
      </c>
      <c r="BD496" t="n">
        <v>44.401337894953</v>
      </c>
      <c r="BE496" t="s"/>
      <c r="BF496" t="s"/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/>
      <c r="BR496" t="s">
        <v>93</v>
      </c>
    </row>
    <row r="497" spans="1:70">
      <c r="A497" t="s">
        <v>70</v>
      </c>
      <c r="B497" t="s">
        <v>71</v>
      </c>
      <c r="C497" t="s">
        <v>72</v>
      </c>
      <c r="D497" t="n">
        <v>2</v>
      </c>
      <c r="E497" t="s">
        <v>689</v>
      </c>
      <c r="F497" t="n">
        <v>-1</v>
      </c>
      <c r="G497" t="s">
        <v>74</v>
      </c>
      <c r="H497" t="s">
        <v>75</v>
      </c>
      <c r="I497" t="s"/>
      <c r="J497" t="s">
        <v>76</v>
      </c>
      <c r="K497" t="n">
        <v>173</v>
      </c>
      <c r="L497" t="s">
        <v>77</v>
      </c>
      <c r="M497" t="s"/>
      <c r="N497" t="s">
        <v>693</v>
      </c>
      <c r="O497" t="s">
        <v>79</v>
      </c>
      <c r="P497" t="s">
        <v>689</v>
      </c>
      <c r="Q497" t="s"/>
      <c r="R497" t="s">
        <v>80</v>
      </c>
      <c r="S497" t="s">
        <v>420</v>
      </c>
      <c r="T497" t="s">
        <v>82</v>
      </c>
      <c r="U497" t="s"/>
      <c r="V497" t="s">
        <v>83</v>
      </c>
      <c r="W497" t="s">
        <v>84</v>
      </c>
      <c r="X497" t="s"/>
      <c r="Y497" t="s">
        <v>85</v>
      </c>
      <c r="Z497">
        <f>HYPERLINK("https://hotelmonitor-cachepage.eclerx.com/savepage/tk_15427243431399095_sr_2029.html","info")</f>
        <v/>
      </c>
      <c r="AA497" t="n">
        <v>-2313862</v>
      </c>
      <c r="AB497" t="s"/>
      <c r="AC497" t="s"/>
      <c r="AD497" t="s">
        <v>86</v>
      </c>
      <c r="AE497" t="s"/>
      <c r="AF497" t="s"/>
      <c r="AG497" t="s"/>
      <c r="AH497" t="s"/>
      <c r="AI497" t="s"/>
      <c r="AJ497" t="s"/>
      <c r="AK497" t="s">
        <v>87</v>
      </c>
      <c r="AL497" t="s">
        <v>88</v>
      </c>
      <c r="AM497" t="s"/>
      <c r="AN497" t="s">
        <v>87</v>
      </c>
      <c r="AO497" t="s"/>
      <c r="AP497" t="n">
        <v>15</v>
      </c>
      <c r="AQ497" t="s">
        <v>89</v>
      </c>
      <c r="AR497" t="s">
        <v>96</v>
      </c>
      <c r="AS497" t="s"/>
      <c r="AT497" t="s">
        <v>91</v>
      </c>
      <c r="AU497" t="s"/>
      <c r="AV497" t="s"/>
      <c r="AW497" t="s"/>
      <c r="AX497" t="s"/>
      <c r="AY497" t="n">
        <v>2313862</v>
      </c>
      <c r="AZ497" t="s">
        <v>691</v>
      </c>
      <c r="BA497" t="s"/>
      <c r="BB497" t="n">
        <v>146534</v>
      </c>
      <c r="BC497" t="n">
        <v>11.508619618802</v>
      </c>
      <c r="BD497" t="n">
        <v>44.401337894953</v>
      </c>
      <c r="BE497" t="s"/>
      <c r="BF497" t="s"/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/>
      <c r="BR497" t="s">
        <v>93</v>
      </c>
    </row>
    <row r="498" spans="1:70">
      <c r="A498" t="s">
        <v>70</v>
      </c>
      <c r="B498" t="s">
        <v>71</v>
      </c>
      <c r="C498" t="s">
        <v>72</v>
      </c>
      <c r="D498" t="n">
        <v>2</v>
      </c>
      <c r="E498" t="s">
        <v>689</v>
      </c>
      <c r="F498" t="n">
        <v>-1</v>
      </c>
      <c r="G498" t="s">
        <v>74</v>
      </c>
      <c r="H498" t="s">
        <v>75</v>
      </c>
      <c r="I498" t="s"/>
      <c r="J498" t="s">
        <v>76</v>
      </c>
      <c r="K498" t="n">
        <v>173</v>
      </c>
      <c r="L498" t="s">
        <v>77</v>
      </c>
      <c r="M498" t="s"/>
      <c r="N498" t="s">
        <v>693</v>
      </c>
      <c r="O498" t="s">
        <v>79</v>
      </c>
      <c r="P498" t="s">
        <v>689</v>
      </c>
      <c r="Q498" t="s"/>
      <c r="R498" t="s">
        <v>80</v>
      </c>
      <c r="S498" t="s">
        <v>420</v>
      </c>
      <c r="T498" t="s">
        <v>82</v>
      </c>
      <c r="U498" t="s"/>
      <c r="V498" t="s">
        <v>83</v>
      </c>
      <c r="W498" t="s">
        <v>84</v>
      </c>
      <c r="X498" t="s"/>
      <c r="Y498" t="s">
        <v>85</v>
      </c>
      <c r="Z498">
        <f>HYPERLINK("https://hotelmonitor-cachepage.eclerx.com/savepage/tk_15427243431399095_sr_2029.html","info")</f>
        <v/>
      </c>
      <c r="AA498" t="n">
        <v>-2313862</v>
      </c>
      <c r="AB498" t="s"/>
      <c r="AC498" t="s"/>
      <c r="AD498" t="s">
        <v>86</v>
      </c>
      <c r="AE498" t="s"/>
      <c r="AF498" t="s"/>
      <c r="AG498" t="s"/>
      <c r="AH498" t="s"/>
      <c r="AI498" t="s"/>
      <c r="AJ498" t="s"/>
      <c r="AK498" t="s">
        <v>87</v>
      </c>
      <c r="AL498" t="s">
        <v>88</v>
      </c>
      <c r="AM498" t="s"/>
      <c r="AN498" t="s">
        <v>87</v>
      </c>
      <c r="AO498" t="s"/>
      <c r="AP498" t="n">
        <v>15</v>
      </c>
      <c r="AQ498" t="s">
        <v>89</v>
      </c>
      <c r="AR498" t="s">
        <v>349</v>
      </c>
      <c r="AS498" t="s"/>
      <c r="AT498" t="s">
        <v>91</v>
      </c>
      <c r="AU498" t="s"/>
      <c r="AV498" t="s"/>
      <c r="AW498" t="s"/>
      <c r="AX498" t="s"/>
      <c r="AY498" t="n">
        <v>2313862</v>
      </c>
      <c r="AZ498" t="s">
        <v>691</v>
      </c>
      <c r="BA498" t="s"/>
      <c r="BB498" t="n">
        <v>146534</v>
      </c>
      <c r="BC498" t="n">
        <v>11.508619618802</v>
      </c>
      <c r="BD498" t="n">
        <v>44.401337894953</v>
      </c>
      <c r="BE498" t="s"/>
      <c r="BF498" t="s"/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/>
      <c r="BR498" t="s">
        <v>93</v>
      </c>
    </row>
    <row r="499" spans="1:70">
      <c r="A499" t="s">
        <v>70</v>
      </c>
      <c r="B499" t="s">
        <v>71</v>
      </c>
      <c r="C499" t="s">
        <v>72</v>
      </c>
      <c r="D499" t="n">
        <v>2</v>
      </c>
      <c r="E499" t="s">
        <v>689</v>
      </c>
      <c r="F499" t="n">
        <v>-1</v>
      </c>
      <c r="G499" t="s">
        <v>74</v>
      </c>
      <c r="H499" t="s">
        <v>75</v>
      </c>
      <c r="I499" t="s"/>
      <c r="J499" t="s">
        <v>76</v>
      </c>
      <c r="K499" t="n">
        <v>211</v>
      </c>
      <c r="L499" t="s">
        <v>77</v>
      </c>
      <c r="M499" t="s"/>
      <c r="N499" t="s">
        <v>485</v>
      </c>
      <c r="O499" t="s">
        <v>79</v>
      </c>
      <c r="P499" t="s">
        <v>689</v>
      </c>
      <c r="Q499" t="s"/>
      <c r="R499" t="s">
        <v>80</v>
      </c>
      <c r="S499" t="s">
        <v>603</v>
      </c>
      <c r="T499" t="s">
        <v>82</v>
      </c>
      <c r="U499" t="s"/>
      <c r="V499" t="s">
        <v>83</v>
      </c>
      <c r="W499" t="s">
        <v>84</v>
      </c>
      <c r="X499" t="s"/>
      <c r="Y499" t="s">
        <v>85</v>
      </c>
      <c r="Z499">
        <f>HYPERLINK("https://hotelmonitor-cachepage.eclerx.com/savepage/tk_15427243431399095_sr_2029.html","info")</f>
        <v/>
      </c>
      <c r="AA499" t="n">
        <v>-2313862</v>
      </c>
      <c r="AB499" t="s"/>
      <c r="AC499" t="s"/>
      <c r="AD499" t="s">
        <v>86</v>
      </c>
      <c r="AE499" t="s"/>
      <c r="AF499" t="s"/>
      <c r="AG499" t="s"/>
      <c r="AH499" t="s"/>
      <c r="AI499" t="s"/>
      <c r="AJ499" t="s"/>
      <c r="AK499" t="s">
        <v>87</v>
      </c>
      <c r="AL499" t="s">
        <v>88</v>
      </c>
      <c r="AM499" t="s"/>
      <c r="AN499" t="s">
        <v>87</v>
      </c>
      <c r="AO499" t="s"/>
      <c r="AP499" t="n">
        <v>15</v>
      </c>
      <c r="AQ499" t="s">
        <v>89</v>
      </c>
      <c r="AR499" t="s">
        <v>96</v>
      </c>
      <c r="AS499" t="s"/>
      <c r="AT499" t="s">
        <v>91</v>
      </c>
      <c r="AU499" t="s"/>
      <c r="AV499" t="s"/>
      <c r="AW499" t="s"/>
      <c r="AX499" t="s"/>
      <c r="AY499" t="n">
        <v>2313862</v>
      </c>
      <c r="AZ499" t="s">
        <v>691</v>
      </c>
      <c r="BA499" t="s"/>
      <c r="BB499" t="n">
        <v>146534</v>
      </c>
      <c r="BC499" t="n">
        <v>11.508619618802</v>
      </c>
      <c r="BD499" t="n">
        <v>44.401337894953</v>
      </c>
      <c r="BE499" t="s"/>
      <c r="BF499" t="s"/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/>
      <c r="BR499" t="s">
        <v>93</v>
      </c>
    </row>
    <row r="500" spans="1:70">
      <c r="A500" t="s">
        <v>70</v>
      </c>
      <c r="B500" t="s">
        <v>71</v>
      </c>
      <c r="C500" t="s">
        <v>72</v>
      </c>
      <c r="D500" t="n">
        <v>2</v>
      </c>
      <c r="E500" t="s">
        <v>689</v>
      </c>
      <c r="F500" t="n">
        <v>-1</v>
      </c>
      <c r="G500" t="s">
        <v>74</v>
      </c>
      <c r="H500" t="s">
        <v>75</v>
      </c>
      <c r="I500" t="s"/>
      <c r="J500" t="s">
        <v>76</v>
      </c>
      <c r="K500" t="n">
        <v>211</v>
      </c>
      <c r="L500" t="s">
        <v>77</v>
      </c>
      <c r="M500" t="s"/>
      <c r="N500" t="s">
        <v>485</v>
      </c>
      <c r="O500" t="s">
        <v>79</v>
      </c>
      <c r="P500" t="s">
        <v>689</v>
      </c>
      <c r="Q500" t="s"/>
      <c r="R500" t="s">
        <v>80</v>
      </c>
      <c r="S500" t="s">
        <v>603</v>
      </c>
      <c r="T500" t="s">
        <v>82</v>
      </c>
      <c r="U500" t="s"/>
      <c r="V500" t="s">
        <v>83</v>
      </c>
      <c r="W500" t="s">
        <v>84</v>
      </c>
      <c r="X500" t="s"/>
      <c r="Y500" t="s">
        <v>85</v>
      </c>
      <c r="Z500">
        <f>HYPERLINK("https://hotelmonitor-cachepage.eclerx.com/savepage/tk_15427243431399095_sr_2029.html","info")</f>
        <v/>
      </c>
      <c r="AA500" t="n">
        <v>-2313862</v>
      </c>
      <c r="AB500" t="s"/>
      <c r="AC500" t="s"/>
      <c r="AD500" t="s">
        <v>86</v>
      </c>
      <c r="AE500" t="s"/>
      <c r="AF500" t="s"/>
      <c r="AG500" t="s"/>
      <c r="AH500" t="s"/>
      <c r="AI500" t="s"/>
      <c r="AJ500" t="s"/>
      <c r="AK500" t="s">
        <v>87</v>
      </c>
      <c r="AL500" t="s">
        <v>88</v>
      </c>
      <c r="AM500" t="s"/>
      <c r="AN500" t="s">
        <v>87</v>
      </c>
      <c r="AO500" t="s"/>
      <c r="AP500" t="n">
        <v>15</v>
      </c>
      <c r="AQ500" t="s">
        <v>89</v>
      </c>
      <c r="AR500" t="s">
        <v>349</v>
      </c>
      <c r="AS500" t="s"/>
      <c r="AT500" t="s">
        <v>91</v>
      </c>
      <c r="AU500" t="s"/>
      <c r="AV500" t="s"/>
      <c r="AW500" t="s"/>
      <c r="AX500" t="s"/>
      <c r="AY500" t="n">
        <v>2313862</v>
      </c>
      <c r="AZ500" t="s">
        <v>691</v>
      </c>
      <c r="BA500" t="s"/>
      <c r="BB500" t="n">
        <v>146534</v>
      </c>
      <c r="BC500" t="n">
        <v>11.508619618802</v>
      </c>
      <c r="BD500" t="n">
        <v>44.401337894953</v>
      </c>
      <c r="BE500" t="s"/>
      <c r="BF500" t="s"/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/>
      <c r="BR500" t="s">
        <v>93</v>
      </c>
    </row>
    <row r="501" spans="1:70">
      <c r="A501" t="s">
        <v>70</v>
      </c>
      <c r="B501" t="s">
        <v>71</v>
      </c>
      <c r="C501" t="s">
        <v>72</v>
      </c>
      <c r="D501" t="n">
        <v>2</v>
      </c>
      <c r="E501" t="s">
        <v>689</v>
      </c>
      <c r="F501" t="n">
        <v>-1</v>
      </c>
      <c r="G501" t="s">
        <v>74</v>
      </c>
      <c r="H501" t="s">
        <v>75</v>
      </c>
      <c r="I501" t="s"/>
      <c r="J501" t="s">
        <v>76</v>
      </c>
      <c r="K501" t="n">
        <v>229</v>
      </c>
      <c r="L501" t="s">
        <v>77</v>
      </c>
      <c r="M501" t="s"/>
      <c r="N501" t="s">
        <v>101</v>
      </c>
      <c r="O501" t="s">
        <v>79</v>
      </c>
      <c r="P501" t="s">
        <v>689</v>
      </c>
      <c r="Q501" t="s"/>
      <c r="R501" t="s">
        <v>80</v>
      </c>
      <c r="S501" t="s">
        <v>694</v>
      </c>
      <c r="T501" t="s">
        <v>82</v>
      </c>
      <c r="U501" t="s"/>
      <c r="V501" t="s">
        <v>83</v>
      </c>
      <c r="W501" t="s">
        <v>108</v>
      </c>
      <c r="X501" t="s"/>
      <c r="Y501" t="s">
        <v>85</v>
      </c>
      <c r="Z501">
        <f>HYPERLINK("https://hotelmonitor-cachepage.eclerx.com/savepage/tk_15427243431399095_sr_2029.html","info")</f>
        <v/>
      </c>
      <c r="AA501" t="n">
        <v>-2313862</v>
      </c>
      <c r="AB501" t="s"/>
      <c r="AC501" t="s"/>
      <c r="AD501" t="s">
        <v>86</v>
      </c>
      <c r="AE501" t="s"/>
      <c r="AF501" t="s"/>
      <c r="AG501" t="s"/>
      <c r="AH501" t="s"/>
      <c r="AI501" t="s"/>
      <c r="AJ501" t="s"/>
      <c r="AK501" t="s">
        <v>87</v>
      </c>
      <c r="AL501" t="s">
        <v>88</v>
      </c>
      <c r="AM501" t="s"/>
      <c r="AN501" t="s">
        <v>87</v>
      </c>
      <c r="AO501" t="s"/>
      <c r="AP501" t="n">
        <v>15</v>
      </c>
      <c r="AQ501" t="s">
        <v>89</v>
      </c>
      <c r="AR501" t="s">
        <v>96</v>
      </c>
      <c r="AS501" t="s"/>
      <c r="AT501" t="s">
        <v>91</v>
      </c>
      <c r="AU501" t="s"/>
      <c r="AV501" t="s"/>
      <c r="AW501" t="s"/>
      <c r="AX501" t="s"/>
      <c r="AY501" t="n">
        <v>2313862</v>
      </c>
      <c r="AZ501" t="s">
        <v>691</v>
      </c>
      <c r="BA501" t="s"/>
      <c r="BB501" t="n">
        <v>146534</v>
      </c>
      <c r="BC501" t="n">
        <v>11.508619618802</v>
      </c>
      <c r="BD501" t="n">
        <v>44.401337894953</v>
      </c>
      <c r="BE501" t="s"/>
      <c r="BF501" t="s"/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/>
      <c r="BR501" t="s">
        <v>93</v>
      </c>
    </row>
    <row r="502" spans="1:70">
      <c r="A502" t="s">
        <v>70</v>
      </c>
      <c r="B502" t="s">
        <v>71</v>
      </c>
      <c r="C502" t="s">
        <v>72</v>
      </c>
      <c r="D502" t="n">
        <v>2</v>
      </c>
      <c r="E502" t="s">
        <v>689</v>
      </c>
      <c r="F502" t="n">
        <v>-1</v>
      </c>
      <c r="G502" t="s">
        <v>74</v>
      </c>
      <c r="H502" t="s">
        <v>75</v>
      </c>
      <c r="I502" t="s"/>
      <c r="J502" t="s">
        <v>76</v>
      </c>
      <c r="K502" t="n">
        <v>229</v>
      </c>
      <c r="L502" t="s">
        <v>77</v>
      </c>
      <c r="M502" t="s"/>
      <c r="N502" t="s">
        <v>101</v>
      </c>
      <c r="O502" t="s">
        <v>79</v>
      </c>
      <c r="P502" t="s">
        <v>689</v>
      </c>
      <c r="Q502" t="s"/>
      <c r="R502" t="s">
        <v>80</v>
      </c>
      <c r="S502" t="s">
        <v>694</v>
      </c>
      <c r="T502" t="s">
        <v>82</v>
      </c>
      <c r="U502" t="s"/>
      <c r="V502" t="s">
        <v>83</v>
      </c>
      <c r="W502" t="s">
        <v>108</v>
      </c>
      <c r="X502" t="s"/>
      <c r="Y502" t="s">
        <v>85</v>
      </c>
      <c r="Z502">
        <f>HYPERLINK("https://hotelmonitor-cachepage.eclerx.com/savepage/tk_15427243431399095_sr_2029.html","info")</f>
        <v/>
      </c>
      <c r="AA502" t="n">
        <v>-2313862</v>
      </c>
      <c r="AB502" t="s"/>
      <c r="AC502" t="s"/>
      <c r="AD502" t="s">
        <v>86</v>
      </c>
      <c r="AE502" t="s"/>
      <c r="AF502" t="s"/>
      <c r="AG502" t="s"/>
      <c r="AH502" t="s"/>
      <c r="AI502" t="s"/>
      <c r="AJ502" t="s"/>
      <c r="AK502" t="s">
        <v>87</v>
      </c>
      <c r="AL502" t="s">
        <v>88</v>
      </c>
      <c r="AM502" t="s"/>
      <c r="AN502" t="s">
        <v>87</v>
      </c>
      <c r="AO502" t="s"/>
      <c r="AP502" t="n">
        <v>15</v>
      </c>
      <c r="AQ502" t="s">
        <v>89</v>
      </c>
      <c r="AR502" t="s">
        <v>349</v>
      </c>
      <c r="AS502" t="s"/>
      <c r="AT502" t="s">
        <v>91</v>
      </c>
      <c r="AU502" t="s"/>
      <c r="AV502" t="s"/>
      <c r="AW502" t="s"/>
      <c r="AX502" t="s"/>
      <c r="AY502" t="n">
        <v>2313862</v>
      </c>
      <c r="AZ502" t="s">
        <v>691</v>
      </c>
      <c r="BA502" t="s"/>
      <c r="BB502" t="n">
        <v>146534</v>
      </c>
      <c r="BC502" t="n">
        <v>11.508619618802</v>
      </c>
      <c r="BD502" t="n">
        <v>44.401337894953</v>
      </c>
      <c r="BE502" t="s"/>
      <c r="BF502" t="s"/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/>
      <c r="BR502" t="s">
        <v>93</v>
      </c>
    </row>
    <row r="503" spans="1:70">
      <c r="A503" t="s">
        <v>70</v>
      </c>
      <c r="B503" t="s">
        <v>71</v>
      </c>
      <c r="C503" t="s">
        <v>72</v>
      </c>
      <c r="D503" t="n">
        <v>2</v>
      </c>
      <c r="E503" t="s">
        <v>689</v>
      </c>
      <c r="F503" t="n">
        <v>-1</v>
      </c>
      <c r="G503" t="s">
        <v>74</v>
      </c>
      <c r="H503" t="s">
        <v>75</v>
      </c>
      <c r="I503" t="s"/>
      <c r="J503" t="s">
        <v>76</v>
      </c>
      <c r="K503" t="n">
        <v>239</v>
      </c>
      <c r="L503" t="s">
        <v>77</v>
      </c>
      <c r="M503" t="s"/>
      <c r="N503" t="s">
        <v>197</v>
      </c>
      <c r="O503" t="s">
        <v>79</v>
      </c>
      <c r="P503" t="s">
        <v>689</v>
      </c>
      <c r="Q503" t="s"/>
      <c r="R503" t="s">
        <v>80</v>
      </c>
      <c r="S503" t="s">
        <v>492</v>
      </c>
      <c r="T503" t="s">
        <v>82</v>
      </c>
      <c r="U503" t="s"/>
      <c r="V503" t="s">
        <v>83</v>
      </c>
      <c r="W503" t="s">
        <v>84</v>
      </c>
      <c r="X503" t="s"/>
      <c r="Y503" t="s">
        <v>85</v>
      </c>
      <c r="Z503">
        <f>HYPERLINK("https://hotelmonitor-cachepage.eclerx.com/savepage/tk_15427243431399095_sr_2029.html","info")</f>
        <v/>
      </c>
      <c r="AA503" t="n">
        <v>-2313862</v>
      </c>
      <c r="AB503" t="s"/>
      <c r="AC503" t="s"/>
      <c r="AD503" t="s">
        <v>86</v>
      </c>
      <c r="AE503" t="s"/>
      <c r="AF503" t="s"/>
      <c r="AG503" t="s"/>
      <c r="AH503" t="s"/>
      <c r="AI503" t="s"/>
      <c r="AJ503" t="s"/>
      <c r="AK503" t="s">
        <v>87</v>
      </c>
      <c r="AL503" t="s">
        <v>88</v>
      </c>
      <c r="AM503" t="s"/>
      <c r="AN503" t="s">
        <v>87</v>
      </c>
      <c r="AO503" t="s"/>
      <c r="AP503" t="n">
        <v>15</v>
      </c>
      <c r="AQ503" t="s">
        <v>89</v>
      </c>
      <c r="AR503" t="s">
        <v>96</v>
      </c>
      <c r="AS503" t="s"/>
      <c r="AT503" t="s">
        <v>91</v>
      </c>
      <c r="AU503" t="s"/>
      <c r="AV503" t="s"/>
      <c r="AW503" t="s"/>
      <c r="AX503" t="s"/>
      <c r="AY503" t="n">
        <v>2313862</v>
      </c>
      <c r="AZ503" t="s">
        <v>691</v>
      </c>
      <c r="BA503" t="s"/>
      <c r="BB503" t="n">
        <v>146534</v>
      </c>
      <c r="BC503" t="n">
        <v>11.508619618802</v>
      </c>
      <c r="BD503" t="n">
        <v>44.401337894953</v>
      </c>
      <c r="BE503" t="s"/>
      <c r="BF503" t="s"/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/>
      <c r="BR503" t="s">
        <v>93</v>
      </c>
    </row>
    <row r="504" spans="1:70">
      <c r="A504" t="s">
        <v>70</v>
      </c>
      <c r="B504" t="s">
        <v>71</v>
      </c>
      <c r="C504" t="s">
        <v>72</v>
      </c>
      <c r="D504" t="n">
        <v>2</v>
      </c>
      <c r="E504" t="s">
        <v>689</v>
      </c>
      <c r="F504" t="n">
        <v>-1</v>
      </c>
      <c r="G504" t="s">
        <v>74</v>
      </c>
      <c r="H504" t="s">
        <v>75</v>
      </c>
      <c r="I504" t="s"/>
      <c r="J504" t="s">
        <v>76</v>
      </c>
      <c r="K504" t="n">
        <v>239</v>
      </c>
      <c r="L504" t="s">
        <v>77</v>
      </c>
      <c r="M504" t="s"/>
      <c r="N504" t="s">
        <v>197</v>
      </c>
      <c r="O504" t="s">
        <v>79</v>
      </c>
      <c r="P504" t="s">
        <v>689</v>
      </c>
      <c r="Q504" t="s"/>
      <c r="R504" t="s">
        <v>80</v>
      </c>
      <c r="S504" t="s">
        <v>492</v>
      </c>
      <c r="T504" t="s">
        <v>82</v>
      </c>
      <c r="U504" t="s"/>
      <c r="V504" t="s">
        <v>83</v>
      </c>
      <c r="W504" t="s">
        <v>84</v>
      </c>
      <c r="X504" t="s"/>
      <c r="Y504" t="s">
        <v>85</v>
      </c>
      <c r="Z504">
        <f>HYPERLINK("https://hotelmonitor-cachepage.eclerx.com/savepage/tk_15427243431399095_sr_2029.html","info")</f>
        <v/>
      </c>
      <c r="AA504" t="n">
        <v>-2313862</v>
      </c>
      <c r="AB504" t="s"/>
      <c r="AC504" t="s"/>
      <c r="AD504" t="s">
        <v>86</v>
      </c>
      <c r="AE504" t="s"/>
      <c r="AF504" t="s"/>
      <c r="AG504" t="s"/>
      <c r="AH504" t="s"/>
      <c r="AI504" t="s"/>
      <c r="AJ504" t="s"/>
      <c r="AK504" t="s">
        <v>87</v>
      </c>
      <c r="AL504" t="s">
        <v>88</v>
      </c>
      <c r="AM504" t="s"/>
      <c r="AN504" t="s">
        <v>87</v>
      </c>
      <c r="AO504" t="s"/>
      <c r="AP504" t="n">
        <v>15</v>
      </c>
      <c r="AQ504" t="s">
        <v>89</v>
      </c>
      <c r="AR504" t="s">
        <v>349</v>
      </c>
      <c r="AS504" t="s"/>
      <c r="AT504" t="s">
        <v>91</v>
      </c>
      <c r="AU504" t="s"/>
      <c r="AV504" t="s"/>
      <c r="AW504" t="s"/>
      <c r="AX504" t="s"/>
      <c r="AY504" t="n">
        <v>2313862</v>
      </c>
      <c r="AZ504" t="s">
        <v>691</v>
      </c>
      <c r="BA504" t="s"/>
      <c r="BB504" t="n">
        <v>146534</v>
      </c>
      <c r="BC504" t="n">
        <v>11.508619618802</v>
      </c>
      <c r="BD504" t="n">
        <v>44.401337894953</v>
      </c>
      <c r="BE504" t="s"/>
      <c r="BF504" t="s"/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/>
      <c r="BR504" t="s">
        <v>93</v>
      </c>
    </row>
    <row r="505" spans="1:70">
      <c r="A505" t="s">
        <v>70</v>
      </c>
      <c r="B505" t="s">
        <v>71</v>
      </c>
      <c r="C505" t="s">
        <v>72</v>
      </c>
      <c r="D505" t="n">
        <v>2</v>
      </c>
      <c r="E505" t="s">
        <v>689</v>
      </c>
      <c r="F505" t="n">
        <v>-1</v>
      </c>
      <c r="G505" t="s">
        <v>74</v>
      </c>
      <c r="H505" t="s">
        <v>75</v>
      </c>
      <c r="I505" t="s"/>
      <c r="J505" t="s">
        <v>76</v>
      </c>
      <c r="K505" t="n">
        <v>241</v>
      </c>
      <c r="L505" t="s">
        <v>77</v>
      </c>
      <c r="M505" t="s"/>
      <c r="N505" t="s">
        <v>105</v>
      </c>
      <c r="O505" t="s">
        <v>79</v>
      </c>
      <c r="P505" t="s">
        <v>689</v>
      </c>
      <c r="Q505" t="s"/>
      <c r="R505" t="s">
        <v>80</v>
      </c>
      <c r="S505" t="s">
        <v>530</v>
      </c>
      <c r="T505" t="s">
        <v>82</v>
      </c>
      <c r="U505" t="s"/>
      <c r="V505" t="s">
        <v>83</v>
      </c>
      <c r="W505" t="s">
        <v>108</v>
      </c>
      <c r="X505" t="s"/>
      <c r="Y505" t="s">
        <v>85</v>
      </c>
      <c r="Z505">
        <f>HYPERLINK("https://hotelmonitor-cachepage.eclerx.com/savepage/tk_15427243431399095_sr_2029.html","info")</f>
        <v/>
      </c>
      <c r="AA505" t="n">
        <v>-2313862</v>
      </c>
      <c r="AB505" t="s"/>
      <c r="AC505" t="s"/>
      <c r="AD505" t="s">
        <v>86</v>
      </c>
      <c r="AE505" t="s"/>
      <c r="AF505" t="s"/>
      <c r="AG505" t="s"/>
      <c r="AH505" t="s"/>
      <c r="AI505" t="s"/>
      <c r="AJ505" t="s"/>
      <c r="AK505" t="s">
        <v>87</v>
      </c>
      <c r="AL505" t="s">
        <v>88</v>
      </c>
      <c r="AM505" t="s"/>
      <c r="AN505" t="s">
        <v>87</v>
      </c>
      <c r="AO505" t="s"/>
      <c r="AP505" t="n">
        <v>15</v>
      </c>
      <c r="AQ505" t="s">
        <v>89</v>
      </c>
      <c r="AR505" t="s">
        <v>96</v>
      </c>
      <c r="AS505" t="s"/>
      <c r="AT505" t="s">
        <v>91</v>
      </c>
      <c r="AU505" t="s"/>
      <c r="AV505" t="s"/>
      <c r="AW505" t="s"/>
      <c r="AX505" t="s"/>
      <c r="AY505" t="n">
        <v>2313862</v>
      </c>
      <c r="AZ505" t="s">
        <v>691</v>
      </c>
      <c r="BA505" t="s"/>
      <c r="BB505" t="n">
        <v>146534</v>
      </c>
      <c r="BC505" t="n">
        <v>11.508619618802</v>
      </c>
      <c r="BD505" t="n">
        <v>44.401337894953</v>
      </c>
      <c r="BE505" t="s"/>
      <c r="BF505" t="s"/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/>
      <c r="BR505" t="s">
        <v>93</v>
      </c>
    </row>
    <row r="506" spans="1:70">
      <c r="A506" t="s">
        <v>70</v>
      </c>
      <c r="B506" t="s">
        <v>71</v>
      </c>
      <c r="C506" t="s">
        <v>72</v>
      </c>
      <c r="D506" t="n">
        <v>2</v>
      </c>
      <c r="E506" t="s">
        <v>689</v>
      </c>
      <c r="F506" t="n">
        <v>-1</v>
      </c>
      <c r="G506" t="s">
        <v>74</v>
      </c>
      <c r="H506" t="s">
        <v>75</v>
      </c>
      <c r="I506" t="s"/>
      <c r="J506" t="s">
        <v>76</v>
      </c>
      <c r="K506" t="n">
        <v>241</v>
      </c>
      <c r="L506" t="s">
        <v>77</v>
      </c>
      <c r="M506" t="s"/>
      <c r="N506" t="s">
        <v>105</v>
      </c>
      <c r="O506" t="s">
        <v>79</v>
      </c>
      <c r="P506" t="s">
        <v>689</v>
      </c>
      <c r="Q506" t="s"/>
      <c r="R506" t="s">
        <v>80</v>
      </c>
      <c r="S506" t="s">
        <v>530</v>
      </c>
      <c r="T506" t="s">
        <v>82</v>
      </c>
      <c r="U506" t="s"/>
      <c r="V506" t="s">
        <v>83</v>
      </c>
      <c r="W506" t="s">
        <v>108</v>
      </c>
      <c r="X506" t="s"/>
      <c r="Y506" t="s">
        <v>85</v>
      </c>
      <c r="Z506">
        <f>HYPERLINK("https://hotelmonitor-cachepage.eclerx.com/savepage/tk_15427243431399095_sr_2029.html","info")</f>
        <v/>
      </c>
      <c r="AA506" t="n">
        <v>-2313862</v>
      </c>
      <c r="AB506" t="s"/>
      <c r="AC506" t="s"/>
      <c r="AD506" t="s">
        <v>86</v>
      </c>
      <c r="AE506" t="s"/>
      <c r="AF506" t="s"/>
      <c r="AG506" t="s"/>
      <c r="AH506" t="s"/>
      <c r="AI506" t="s"/>
      <c r="AJ506" t="s"/>
      <c r="AK506" t="s">
        <v>87</v>
      </c>
      <c r="AL506" t="s">
        <v>88</v>
      </c>
      <c r="AM506" t="s"/>
      <c r="AN506" t="s">
        <v>87</v>
      </c>
      <c r="AO506" t="s"/>
      <c r="AP506" t="n">
        <v>15</v>
      </c>
      <c r="AQ506" t="s">
        <v>89</v>
      </c>
      <c r="AR506" t="s">
        <v>349</v>
      </c>
      <c r="AS506" t="s"/>
      <c r="AT506" t="s">
        <v>91</v>
      </c>
      <c r="AU506" t="s"/>
      <c r="AV506" t="s"/>
      <c r="AW506" t="s"/>
      <c r="AX506" t="s"/>
      <c r="AY506" t="n">
        <v>2313862</v>
      </c>
      <c r="AZ506" t="s">
        <v>691</v>
      </c>
      <c r="BA506" t="s"/>
      <c r="BB506" t="n">
        <v>146534</v>
      </c>
      <c r="BC506" t="n">
        <v>11.508619618802</v>
      </c>
      <c r="BD506" t="n">
        <v>44.401337894953</v>
      </c>
      <c r="BE506" t="s"/>
      <c r="BF506" t="s"/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/>
      <c r="BR506" t="s">
        <v>93</v>
      </c>
    </row>
    <row r="507" spans="1:70">
      <c r="A507" t="s">
        <v>70</v>
      </c>
      <c r="B507" t="s">
        <v>71</v>
      </c>
      <c r="C507" t="s">
        <v>72</v>
      </c>
      <c r="D507" t="n">
        <v>2</v>
      </c>
      <c r="E507" t="s">
        <v>689</v>
      </c>
      <c r="F507" t="n">
        <v>-1</v>
      </c>
      <c r="G507" t="s">
        <v>74</v>
      </c>
      <c r="H507" t="s">
        <v>75</v>
      </c>
      <c r="I507" t="s"/>
      <c r="J507" t="s">
        <v>76</v>
      </c>
      <c r="K507" t="n">
        <v>251</v>
      </c>
      <c r="L507" t="s">
        <v>77</v>
      </c>
      <c r="M507" t="s"/>
      <c r="N507" t="s">
        <v>97</v>
      </c>
      <c r="O507" t="s">
        <v>79</v>
      </c>
      <c r="P507" t="s">
        <v>689</v>
      </c>
      <c r="Q507" t="s"/>
      <c r="R507" t="s">
        <v>80</v>
      </c>
      <c r="S507" t="s">
        <v>149</v>
      </c>
      <c r="T507" t="s">
        <v>82</v>
      </c>
      <c r="U507" t="s"/>
      <c r="V507" t="s">
        <v>83</v>
      </c>
      <c r="W507" t="s">
        <v>108</v>
      </c>
      <c r="X507" t="s"/>
      <c r="Y507" t="s">
        <v>85</v>
      </c>
      <c r="Z507">
        <f>HYPERLINK("https://hotelmonitor-cachepage.eclerx.com/savepage/tk_15427243431399095_sr_2029.html","info")</f>
        <v/>
      </c>
      <c r="AA507" t="n">
        <v>-2313862</v>
      </c>
      <c r="AB507" t="s"/>
      <c r="AC507" t="s"/>
      <c r="AD507" t="s">
        <v>86</v>
      </c>
      <c r="AE507" t="s"/>
      <c r="AF507" t="s"/>
      <c r="AG507" t="s"/>
      <c r="AH507" t="s"/>
      <c r="AI507" t="s"/>
      <c r="AJ507" t="s"/>
      <c r="AK507" t="s">
        <v>87</v>
      </c>
      <c r="AL507" t="s">
        <v>88</v>
      </c>
      <c r="AM507" t="s"/>
      <c r="AN507" t="s">
        <v>87</v>
      </c>
      <c r="AO507" t="s"/>
      <c r="AP507" t="n">
        <v>15</v>
      </c>
      <c r="AQ507" t="s">
        <v>89</v>
      </c>
      <c r="AR507" t="s">
        <v>99</v>
      </c>
      <c r="AS507" t="s"/>
      <c r="AT507" t="s">
        <v>91</v>
      </c>
      <c r="AU507" t="s"/>
      <c r="AV507" t="s"/>
      <c r="AW507" t="s"/>
      <c r="AX507" t="s"/>
      <c r="AY507" t="n">
        <v>2313862</v>
      </c>
      <c r="AZ507" t="s">
        <v>691</v>
      </c>
      <c r="BA507" t="s"/>
      <c r="BB507" t="n">
        <v>146534</v>
      </c>
      <c r="BC507" t="n">
        <v>11.508619618802</v>
      </c>
      <c r="BD507" t="n">
        <v>44.401337894953</v>
      </c>
      <c r="BE507" t="s"/>
      <c r="BF507" t="s"/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/>
      <c r="BR507" t="s">
        <v>93</v>
      </c>
    </row>
    <row r="508" spans="1:70">
      <c r="A508" t="s">
        <v>70</v>
      </c>
      <c r="B508" t="s">
        <v>71</v>
      </c>
      <c r="C508" t="s">
        <v>72</v>
      </c>
      <c r="D508" t="n">
        <v>2</v>
      </c>
      <c r="E508" t="s">
        <v>689</v>
      </c>
      <c r="F508" t="n">
        <v>-1</v>
      </c>
      <c r="G508" t="s">
        <v>74</v>
      </c>
      <c r="H508" t="s">
        <v>75</v>
      </c>
      <c r="I508" t="s"/>
      <c r="J508" t="s">
        <v>76</v>
      </c>
      <c r="K508" t="n">
        <v>257</v>
      </c>
      <c r="L508" t="s">
        <v>77</v>
      </c>
      <c r="M508" t="s"/>
      <c r="N508" t="s">
        <v>693</v>
      </c>
      <c r="O508" t="s">
        <v>79</v>
      </c>
      <c r="P508" t="s">
        <v>689</v>
      </c>
      <c r="Q508" t="s"/>
      <c r="R508" t="s">
        <v>80</v>
      </c>
      <c r="S508" t="s">
        <v>695</v>
      </c>
      <c r="T508" t="s">
        <v>82</v>
      </c>
      <c r="U508" t="s"/>
      <c r="V508" t="s">
        <v>83</v>
      </c>
      <c r="W508" t="s">
        <v>108</v>
      </c>
      <c r="X508" t="s"/>
      <c r="Y508" t="s">
        <v>85</v>
      </c>
      <c r="Z508">
        <f>HYPERLINK("https://hotelmonitor-cachepage.eclerx.com/savepage/tk_15427243431399095_sr_2029.html","info")</f>
        <v/>
      </c>
      <c r="AA508" t="n">
        <v>-2313862</v>
      </c>
      <c r="AB508" t="s"/>
      <c r="AC508" t="s"/>
      <c r="AD508" t="s">
        <v>86</v>
      </c>
      <c r="AE508" t="s"/>
      <c r="AF508" t="s"/>
      <c r="AG508" t="s"/>
      <c r="AH508" t="s"/>
      <c r="AI508" t="s"/>
      <c r="AJ508" t="s"/>
      <c r="AK508" t="s">
        <v>87</v>
      </c>
      <c r="AL508" t="s">
        <v>88</v>
      </c>
      <c r="AM508" t="s"/>
      <c r="AN508" t="s">
        <v>87</v>
      </c>
      <c r="AO508" t="s"/>
      <c r="AP508" t="n">
        <v>15</v>
      </c>
      <c r="AQ508" t="s">
        <v>89</v>
      </c>
      <c r="AR508" t="s">
        <v>96</v>
      </c>
      <c r="AS508" t="s"/>
      <c r="AT508" t="s">
        <v>91</v>
      </c>
      <c r="AU508" t="s"/>
      <c r="AV508" t="s"/>
      <c r="AW508" t="s"/>
      <c r="AX508" t="s"/>
      <c r="AY508" t="n">
        <v>2313862</v>
      </c>
      <c r="AZ508" t="s">
        <v>691</v>
      </c>
      <c r="BA508" t="s"/>
      <c r="BB508" t="n">
        <v>146534</v>
      </c>
      <c r="BC508" t="n">
        <v>11.508619618802</v>
      </c>
      <c r="BD508" t="n">
        <v>44.401337894953</v>
      </c>
      <c r="BE508" t="s"/>
      <c r="BF508" t="s"/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/>
      <c r="BR508" t="s">
        <v>93</v>
      </c>
    </row>
    <row r="509" spans="1:70">
      <c r="A509" t="s">
        <v>70</v>
      </c>
      <c r="B509" t="s">
        <v>71</v>
      </c>
      <c r="C509" t="s">
        <v>72</v>
      </c>
      <c r="D509" t="n">
        <v>2</v>
      </c>
      <c r="E509" t="s">
        <v>689</v>
      </c>
      <c r="F509" t="n">
        <v>-1</v>
      </c>
      <c r="G509" t="s">
        <v>74</v>
      </c>
      <c r="H509" t="s">
        <v>75</v>
      </c>
      <c r="I509" t="s"/>
      <c r="J509" t="s">
        <v>76</v>
      </c>
      <c r="K509" t="n">
        <v>257</v>
      </c>
      <c r="L509" t="s">
        <v>77</v>
      </c>
      <c r="M509" t="s"/>
      <c r="N509" t="s">
        <v>693</v>
      </c>
      <c r="O509" t="s">
        <v>79</v>
      </c>
      <c r="P509" t="s">
        <v>689</v>
      </c>
      <c r="Q509" t="s"/>
      <c r="R509" t="s">
        <v>80</v>
      </c>
      <c r="S509" t="s">
        <v>695</v>
      </c>
      <c r="T509" t="s">
        <v>82</v>
      </c>
      <c r="U509" t="s"/>
      <c r="V509" t="s">
        <v>83</v>
      </c>
      <c r="W509" t="s">
        <v>108</v>
      </c>
      <c r="X509" t="s"/>
      <c r="Y509" t="s">
        <v>85</v>
      </c>
      <c r="Z509">
        <f>HYPERLINK("https://hotelmonitor-cachepage.eclerx.com/savepage/tk_15427243431399095_sr_2029.html","info")</f>
        <v/>
      </c>
      <c r="AA509" t="n">
        <v>-2313862</v>
      </c>
      <c r="AB509" t="s"/>
      <c r="AC509" t="s"/>
      <c r="AD509" t="s">
        <v>86</v>
      </c>
      <c r="AE509" t="s"/>
      <c r="AF509" t="s"/>
      <c r="AG509" t="s"/>
      <c r="AH509" t="s"/>
      <c r="AI509" t="s"/>
      <c r="AJ509" t="s"/>
      <c r="AK509" t="s">
        <v>87</v>
      </c>
      <c r="AL509" t="s">
        <v>88</v>
      </c>
      <c r="AM509" t="s"/>
      <c r="AN509" t="s">
        <v>87</v>
      </c>
      <c r="AO509" t="s"/>
      <c r="AP509" t="n">
        <v>15</v>
      </c>
      <c r="AQ509" t="s">
        <v>89</v>
      </c>
      <c r="AR509" t="s">
        <v>349</v>
      </c>
      <c r="AS509" t="s"/>
      <c r="AT509" t="s">
        <v>91</v>
      </c>
      <c r="AU509" t="s"/>
      <c r="AV509" t="s"/>
      <c r="AW509" t="s"/>
      <c r="AX509" t="s"/>
      <c r="AY509" t="n">
        <v>2313862</v>
      </c>
      <c r="AZ509" t="s">
        <v>691</v>
      </c>
      <c r="BA509" t="s"/>
      <c r="BB509" t="n">
        <v>146534</v>
      </c>
      <c r="BC509" t="n">
        <v>11.508619618802</v>
      </c>
      <c r="BD509" t="n">
        <v>44.401337894953</v>
      </c>
      <c r="BE509" t="s"/>
      <c r="BF509" t="s"/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/>
      <c r="BR509" t="s">
        <v>93</v>
      </c>
    </row>
    <row r="510" spans="1:70">
      <c r="A510" t="s">
        <v>70</v>
      </c>
      <c r="B510" t="s">
        <v>71</v>
      </c>
      <c r="C510" t="s">
        <v>72</v>
      </c>
      <c r="D510" t="n">
        <v>2</v>
      </c>
      <c r="E510" t="s">
        <v>689</v>
      </c>
      <c r="F510" t="n">
        <v>-1</v>
      </c>
      <c r="G510" t="s">
        <v>74</v>
      </c>
      <c r="H510" t="s">
        <v>75</v>
      </c>
      <c r="I510" t="s"/>
      <c r="J510" t="s">
        <v>76</v>
      </c>
      <c r="K510" t="n">
        <v>263</v>
      </c>
      <c r="L510" t="s">
        <v>77</v>
      </c>
      <c r="M510" t="s"/>
      <c r="N510" t="s">
        <v>172</v>
      </c>
      <c r="O510" t="s">
        <v>79</v>
      </c>
      <c r="P510" t="s">
        <v>689</v>
      </c>
      <c r="Q510" t="s"/>
      <c r="R510" t="s">
        <v>80</v>
      </c>
      <c r="S510" t="s">
        <v>269</v>
      </c>
      <c r="T510" t="s">
        <v>82</v>
      </c>
      <c r="U510" t="s"/>
      <c r="V510" t="s">
        <v>83</v>
      </c>
      <c r="W510" t="s">
        <v>108</v>
      </c>
      <c r="X510" t="s"/>
      <c r="Y510" t="s">
        <v>85</v>
      </c>
      <c r="Z510">
        <f>HYPERLINK("https://hotelmonitor-cachepage.eclerx.com/savepage/tk_15427243431399095_sr_2029.html","info")</f>
        <v/>
      </c>
      <c r="AA510" t="n">
        <v>-2313862</v>
      </c>
      <c r="AB510" t="s"/>
      <c r="AC510" t="s"/>
      <c r="AD510" t="s">
        <v>86</v>
      </c>
      <c r="AE510" t="s"/>
      <c r="AF510" t="s"/>
      <c r="AG510" t="s"/>
      <c r="AH510" t="s"/>
      <c r="AI510" t="s"/>
      <c r="AJ510" t="s"/>
      <c r="AK510" t="s">
        <v>87</v>
      </c>
      <c r="AL510" t="s">
        <v>88</v>
      </c>
      <c r="AM510" t="s"/>
      <c r="AN510" t="s">
        <v>87</v>
      </c>
      <c r="AO510" t="s"/>
      <c r="AP510" t="n">
        <v>15</v>
      </c>
      <c r="AQ510" t="s">
        <v>89</v>
      </c>
      <c r="AR510" t="s">
        <v>96</v>
      </c>
      <c r="AS510" t="s"/>
      <c r="AT510" t="s">
        <v>91</v>
      </c>
      <c r="AU510" t="s"/>
      <c r="AV510" t="s"/>
      <c r="AW510" t="s"/>
      <c r="AX510" t="s"/>
      <c r="AY510" t="n">
        <v>2313862</v>
      </c>
      <c r="AZ510" t="s">
        <v>691</v>
      </c>
      <c r="BA510" t="s"/>
      <c r="BB510" t="n">
        <v>146534</v>
      </c>
      <c r="BC510" t="n">
        <v>11.508619618802</v>
      </c>
      <c r="BD510" t="n">
        <v>44.401337894953</v>
      </c>
      <c r="BE510" t="s"/>
      <c r="BF510" t="s"/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/>
      <c r="BR510" t="s">
        <v>93</v>
      </c>
    </row>
    <row r="511" spans="1:70">
      <c r="A511" t="s">
        <v>70</v>
      </c>
      <c r="B511" t="s">
        <v>71</v>
      </c>
      <c r="C511" t="s">
        <v>72</v>
      </c>
      <c r="D511" t="n">
        <v>2</v>
      </c>
      <c r="E511" t="s">
        <v>689</v>
      </c>
      <c r="F511" t="n">
        <v>-1</v>
      </c>
      <c r="G511" t="s">
        <v>74</v>
      </c>
      <c r="H511" t="s">
        <v>75</v>
      </c>
      <c r="I511" t="s"/>
      <c r="J511" t="s">
        <v>76</v>
      </c>
      <c r="K511" t="n">
        <v>264</v>
      </c>
      <c r="L511" t="s">
        <v>77</v>
      </c>
      <c r="M511" t="s"/>
      <c r="N511" t="s">
        <v>696</v>
      </c>
      <c r="O511" t="s">
        <v>79</v>
      </c>
      <c r="P511" t="s">
        <v>689</v>
      </c>
      <c r="Q511" t="s"/>
      <c r="R511" t="s">
        <v>80</v>
      </c>
      <c r="S511" t="s">
        <v>697</v>
      </c>
      <c r="T511" t="s">
        <v>82</v>
      </c>
      <c r="U511" t="s"/>
      <c r="V511" t="s">
        <v>83</v>
      </c>
      <c r="W511" t="s">
        <v>84</v>
      </c>
      <c r="X511" t="s"/>
      <c r="Y511" t="s">
        <v>85</v>
      </c>
      <c r="Z511">
        <f>HYPERLINK("https://hotelmonitor-cachepage.eclerx.com/savepage/tk_15427243431399095_sr_2029.html","info")</f>
        <v/>
      </c>
      <c r="AA511" t="n">
        <v>-2313862</v>
      </c>
      <c r="AB511" t="s"/>
      <c r="AC511" t="s"/>
      <c r="AD511" t="s">
        <v>86</v>
      </c>
      <c r="AE511" t="s"/>
      <c r="AF511" t="s"/>
      <c r="AG511" t="s"/>
      <c r="AH511" t="s"/>
      <c r="AI511" t="s"/>
      <c r="AJ511" t="s"/>
      <c r="AK511" t="s">
        <v>87</v>
      </c>
      <c r="AL511" t="s">
        <v>88</v>
      </c>
      <c r="AM511" t="s"/>
      <c r="AN511" t="s">
        <v>87</v>
      </c>
      <c r="AO511" t="s"/>
      <c r="AP511" t="n">
        <v>15</v>
      </c>
      <c r="AQ511" t="s">
        <v>89</v>
      </c>
      <c r="AR511" t="s">
        <v>96</v>
      </c>
      <c r="AS511" t="s"/>
      <c r="AT511" t="s">
        <v>91</v>
      </c>
      <c r="AU511" t="s"/>
      <c r="AV511" t="s"/>
      <c r="AW511" t="s"/>
      <c r="AX511" t="s"/>
      <c r="AY511" t="n">
        <v>2313862</v>
      </c>
      <c r="AZ511" t="s">
        <v>691</v>
      </c>
      <c r="BA511" t="s"/>
      <c r="BB511" t="n">
        <v>146534</v>
      </c>
      <c r="BC511" t="n">
        <v>11.508619618802</v>
      </c>
      <c r="BD511" t="n">
        <v>44.401337894953</v>
      </c>
      <c r="BE511" t="s"/>
      <c r="BF511" t="s"/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/>
      <c r="BR511" t="s">
        <v>93</v>
      </c>
    </row>
    <row r="512" spans="1:70">
      <c r="A512" t="s">
        <v>70</v>
      </c>
      <c r="B512" t="s">
        <v>71</v>
      </c>
      <c r="C512" t="s">
        <v>72</v>
      </c>
      <c r="D512" t="n">
        <v>2</v>
      </c>
      <c r="E512" t="s">
        <v>689</v>
      </c>
      <c r="F512" t="n">
        <v>-1</v>
      </c>
      <c r="G512" t="s">
        <v>74</v>
      </c>
      <c r="H512" t="s">
        <v>75</v>
      </c>
      <c r="I512" t="s"/>
      <c r="J512" t="s">
        <v>76</v>
      </c>
      <c r="K512" t="n">
        <v>277</v>
      </c>
      <c r="L512" t="s">
        <v>77</v>
      </c>
      <c r="M512" t="s"/>
      <c r="N512" t="s">
        <v>698</v>
      </c>
      <c r="O512" t="s">
        <v>79</v>
      </c>
      <c r="P512" t="s">
        <v>689</v>
      </c>
      <c r="Q512" t="s"/>
      <c r="R512" t="s">
        <v>80</v>
      </c>
      <c r="S512" t="s">
        <v>481</v>
      </c>
      <c r="T512" t="s">
        <v>82</v>
      </c>
      <c r="U512" t="s"/>
      <c r="V512" t="s">
        <v>83</v>
      </c>
      <c r="W512" t="s">
        <v>84</v>
      </c>
      <c r="X512" t="s"/>
      <c r="Y512" t="s">
        <v>85</v>
      </c>
      <c r="Z512">
        <f>HYPERLINK("https://hotelmonitor-cachepage.eclerx.com/savepage/tk_15427243431399095_sr_2029.html","info")</f>
        <v/>
      </c>
      <c r="AA512" t="n">
        <v>-2313862</v>
      </c>
      <c r="AB512" t="s"/>
      <c r="AC512" t="s"/>
      <c r="AD512" t="s">
        <v>86</v>
      </c>
      <c r="AE512" t="s"/>
      <c r="AF512" t="s"/>
      <c r="AG512" t="s"/>
      <c r="AH512" t="s"/>
      <c r="AI512" t="s"/>
      <c r="AJ512" t="s"/>
      <c r="AK512" t="s">
        <v>87</v>
      </c>
      <c r="AL512" t="s">
        <v>88</v>
      </c>
      <c r="AM512" t="s"/>
      <c r="AN512" t="s">
        <v>87</v>
      </c>
      <c r="AO512" t="s"/>
      <c r="AP512" t="n">
        <v>15</v>
      </c>
      <c r="AQ512" t="s">
        <v>89</v>
      </c>
      <c r="AR512" t="s">
        <v>96</v>
      </c>
      <c r="AS512" t="s"/>
      <c r="AT512" t="s">
        <v>91</v>
      </c>
      <c r="AU512" t="s"/>
      <c r="AV512" t="s"/>
      <c r="AW512" t="s"/>
      <c r="AX512" t="s"/>
      <c r="AY512" t="n">
        <v>2313862</v>
      </c>
      <c r="AZ512" t="s">
        <v>691</v>
      </c>
      <c r="BA512" t="s"/>
      <c r="BB512" t="n">
        <v>146534</v>
      </c>
      <c r="BC512" t="n">
        <v>11.508619618802</v>
      </c>
      <c r="BD512" t="n">
        <v>44.401337894953</v>
      </c>
      <c r="BE512" t="s"/>
      <c r="BF512" t="s"/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/>
      <c r="BR512" t="s">
        <v>93</v>
      </c>
    </row>
    <row r="513" spans="1:70">
      <c r="A513" t="s">
        <v>70</v>
      </c>
      <c r="B513" t="s">
        <v>71</v>
      </c>
      <c r="C513" t="s">
        <v>72</v>
      </c>
      <c r="D513" t="n">
        <v>2</v>
      </c>
      <c r="E513" t="s">
        <v>689</v>
      </c>
      <c r="F513" t="n">
        <v>-1</v>
      </c>
      <c r="G513" t="s">
        <v>74</v>
      </c>
      <c r="H513" t="s">
        <v>75</v>
      </c>
      <c r="I513" t="s"/>
      <c r="J513" t="s">
        <v>76</v>
      </c>
      <c r="K513" t="n">
        <v>295</v>
      </c>
      <c r="L513" t="s">
        <v>77</v>
      </c>
      <c r="M513" t="s"/>
      <c r="N513" t="s">
        <v>485</v>
      </c>
      <c r="O513" t="s">
        <v>79</v>
      </c>
      <c r="P513" t="s">
        <v>689</v>
      </c>
      <c r="Q513" t="s"/>
      <c r="R513" t="s">
        <v>80</v>
      </c>
      <c r="S513" t="s">
        <v>699</v>
      </c>
      <c r="T513" t="s">
        <v>82</v>
      </c>
      <c r="U513" t="s"/>
      <c r="V513" t="s">
        <v>83</v>
      </c>
      <c r="W513" t="s">
        <v>108</v>
      </c>
      <c r="X513" t="s"/>
      <c r="Y513" t="s">
        <v>85</v>
      </c>
      <c r="Z513">
        <f>HYPERLINK("https://hotelmonitor-cachepage.eclerx.com/savepage/tk_15427243431399095_sr_2029.html","info")</f>
        <v/>
      </c>
      <c r="AA513" t="n">
        <v>-2313862</v>
      </c>
      <c r="AB513" t="s"/>
      <c r="AC513" t="s"/>
      <c r="AD513" t="s">
        <v>86</v>
      </c>
      <c r="AE513" t="s"/>
      <c r="AF513" t="s"/>
      <c r="AG513" t="s"/>
      <c r="AH513" t="s"/>
      <c r="AI513" t="s"/>
      <c r="AJ513" t="s"/>
      <c r="AK513" t="s">
        <v>87</v>
      </c>
      <c r="AL513" t="s">
        <v>88</v>
      </c>
      <c r="AM513" t="s"/>
      <c r="AN513" t="s">
        <v>87</v>
      </c>
      <c r="AO513" t="s"/>
      <c r="AP513" t="n">
        <v>15</v>
      </c>
      <c r="AQ513" t="s">
        <v>89</v>
      </c>
      <c r="AR513" t="s">
        <v>96</v>
      </c>
      <c r="AS513" t="s"/>
      <c r="AT513" t="s">
        <v>91</v>
      </c>
      <c r="AU513" t="s"/>
      <c r="AV513" t="s"/>
      <c r="AW513" t="s"/>
      <c r="AX513" t="s"/>
      <c r="AY513" t="n">
        <v>2313862</v>
      </c>
      <c r="AZ513" t="s">
        <v>691</v>
      </c>
      <c r="BA513" t="s"/>
      <c r="BB513" t="n">
        <v>146534</v>
      </c>
      <c r="BC513" t="n">
        <v>11.508619618802</v>
      </c>
      <c r="BD513" t="n">
        <v>44.401337894953</v>
      </c>
      <c r="BE513" t="s"/>
      <c r="BF513" t="s"/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/>
      <c r="BR513" t="s">
        <v>93</v>
      </c>
    </row>
    <row r="514" spans="1:70">
      <c r="A514" t="s">
        <v>70</v>
      </c>
      <c r="B514" t="s">
        <v>71</v>
      </c>
      <c r="C514" t="s">
        <v>72</v>
      </c>
      <c r="D514" t="n">
        <v>2</v>
      </c>
      <c r="E514" t="s">
        <v>689</v>
      </c>
      <c r="F514" t="n">
        <v>-1</v>
      </c>
      <c r="G514" t="s">
        <v>74</v>
      </c>
      <c r="H514" t="s">
        <v>75</v>
      </c>
      <c r="I514" t="s"/>
      <c r="J514" t="s">
        <v>76</v>
      </c>
      <c r="K514" t="n">
        <v>295</v>
      </c>
      <c r="L514" t="s">
        <v>77</v>
      </c>
      <c r="M514" t="s"/>
      <c r="N514" t="s">
        <v>485</v>
      </c>
      <c r="O514" t="s">
        <v>79</v>
      </c>
      <c r="P514" t="s">
        <v>689</v>
      </c>
      <c r="Q514" t="s"/>
      <c r="R514" t="s">
        <v>80</v>
      </c>
      <c r="S514" t="s">
        <v>699</v>
      </c>
      <c r="T514" t="s">
        <v>82</v>
      </c>
      <c r="U514" t="s"/>
      <c r="V514" t="s">
        <v>83</v>
      </c>
      <c r="W514" t="s">
        <v>108</v>
      </c>
      <c r="X514" t="s"/>
      <c r="Y514" t="s">
        <v>85</v>
      </c>
      <c r="Z514">
        <f>HYPERLINK("https://hotelmonitor-cachepage.eclerx.com/savepage/tk_15427243431399095_sr_2029.html","info")</f>
        <v/>
      </c>
      <c r="AA514" t="n">
        <v>-2313862</v>
      </c>
      <c r="AB514" t="s"/>
      <c r="AC514" t="s"/>
      <c r="AD514" t="s">
        <v>86</v>
      </c>
      <c r="AE514" t="s"/>
      <c r="AF514" t="s"/>
      <c r="AG514" t="s"/>
      <c r="AH514" t="s"/>
      <c r="AI514" t="s"/>
      <c r="AJ514" t="s"/>
      <c r="AK514" t="s">
        <v>87</v>
      </c>
      <c r="AL514" t="s">
        <v>88</v>
      </c>
      <c r="AM514" t="s"/>
      <c r="AN514" t="s">
        <v>87</v>
      </c>
      <c r="AO514" t="s"/>
      <c r="AP514" t="n">
        <v>15</v>
      </c>
      <c r="AQ514" t="s">
        <v>89</v>
      </c>
      <c r="AR514" t="s">
        <v>349</v>
      </c>
      <c r="AS514" t="s"/>
      <c r="AT514" t="s">
        <v>91</v>
      </c>
      <c r="AU514" t="s"/>
      <c r="AV514" t="s"/>
      <c r="AW514" t="s"/>
      <c r="AX514" t="s"/>
      <c r="AY514" t="n">
        <v>2313862</v>
      </c>
      <c r="AZ514" t="s">
        <v>691</v>
      </c>
      <c r="BA514" t="s"/>
      <c r="BB514" t="n">
        <v>146534</v>
      </c>
      <c r="BC514" t="n">
        <v>11.508619618802</v>
      </c>
      <c r="BD514" t="n">
        <v>44.401337894953</v>
      </c>
      <c r="BE514" t="s"/>
      <c r="BF514" t="s"/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/>
      <c r="BR514" t="s">
        <v>93</v>
      </c>
    </row>
    <row r="515" spans="1:70">
      <c r="A515" t="s">
        <v>70</v>
      </c>
      <c r="B515" t="s">
        <v>71</v>
      </c>
      <c r="C515" t="s">
        <v>72</v>
      </c>
      <c r="D515" t="n">
        <v>2</v>
      </c>
      <c r="E515" t="s">
        <v>689</v>
      </c>
      <c r="F515" t="n">
        <v>-1</v>
      </c>
      <c r="G515" t="s">
        <v>74</v>
      </c>
      <c r="H515" t="s">
        <v>75</v>
      </c>
      <c r="I515" t="s"/>
      <c r="J515" t="s">
        <v>76</v>
      </c>
      <c r="K515" t="n">
        <v>324</v>
      </c>
      <c r="L515" t="s">
        <v>77</v>
      </c>
      <c r="M515" t="s"/>
      <c r="N515" t="s">
        <v>197</v>
      </c>
      <c r="O515" t="s">
        <v>79</v>
      </c>
      <c r="P515" t="s">
        <v>689</v>
      </c>
      <c r="Q515" t="s"/>
      <c r="R515" t="s">
        <v>80</v>
      </c>
      <c r="S515" t="s">
        <v>162</v>
      </c>
      <c r="T515" t="s">
        <v>82</v>
      </c>
      <c r="U515" t="s"/>
      <c r="V515" t="s">
        <v>83</v>
      </c>
      <c r="W515" t="s">
        <v>108</v>
      </c>
      <c r="X515" t="s"/>
      <c r="Y515" t="s">
        <v>85</v>
      </c>
      <c r="Z515">
        <f>HYPERLINK("https://hotelmonitor-cachepage.eclerx.com/savepage/tk_15427243431399095_sr_2029.html","info")</f>
        <v/>
      </c>
      <c r="AA515" t="n">
        <v>-2313862</v>
      </c>
      <c r="AB515" t="s"/>
      <c r="AC515" t="s"/>
      <c r="AD515" t="s">
        <v>86</v>
      </c>
      <c r="AE515" t="s"/>
      <c r="AF515" t="s"/>
      <c r="AG515" t="s"/>
      <c r="AH515" t="s"/>
      <c r="AI515" t="s"/>
      <c r="AJ515" t="s"/>
      <c r="AK515" t="s">
        <v>87</v>
      </c>
      <c r="AL515" t="s">
        <v>88</v>
      </c>
      <c r="AM515" t="s"/>
      <c r="AN515" t="s">
        <v>87</v>
      </c>
      <c r="AO515" t="s"/>
      <c r="AP515" t="n">
        <v>15</v>
      </c>
      <c r="AQ515" t="s">
        <v>89</v>
      </c>
      <c r="AR515" t="s">
        <v>96</v>
      </c>
      <c r="AS515" t="s"/>
      <c r="AT515" t="s">
        <v>91</v>
      </c>
      <c r="AU515" t="s"/>
      <c r="AV515" t="s"/>
      <c r="AW515" t="s"/>
      <c r="AX515" t="s"/>
      <c r="AY515" t="n">
        <v>2313862</v>
      </c>
      <c r="AZ515" t="s">
        <v>691</v>
      </c>
      <c r="BA515" t="s"/>
      <c r="BB515" t="n">
        <v>146534</v>
      </c>
      <c r="BC515" t="n">
        <v>11.508619618802</v>
      </c>
      <c r="BD515" t="n">
        <v>44.401337894953</v>
      </c>
      <c r="BE515" t="s"/>
      <c r="BF515" t="s"/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/>
      <c r="BR515" t="s">
        <v>93</v>
      </c>
    </row>
    <row r="516" spans="1:70">
      <c r="A516" t="s">
        <v>70</v>
      </c>
      <c r="B516" t="s">
        <v>71</v>
      </c>
      <c r="C516" t="s">
        <v>72</v>
      </c>
      <c r="D516" t="n">
        <v>2</v>
      </c>
      <c r="E516" t="s">
        <v>689</v>
      </c>
      <c r="F516" t="n">
        <v>-1</v>
      </c>
      <c r="G516" t="s">
        <v>74</v>
      </c>
      <c r="H516" t="s">
        <v>75</v>
      </c>
      <c r="I516" t="s"/>
      <c r="J516" t="s">
        <v>76</v>
      </c>
      <c r="K516" t="n">
        <v>324</v>
      </c>
      <c r="L516" t="s">
        <v>77</v>
      </c>
      <c r="M516" t="s"/>
      <c r="N516" t="s">
        <v>197</v>
      </c>
      <c r="O516" t="s">
        <v>79</v>
      </c>
      <c r="P516" t="s">
        <v>689</v>
      </c>
      <c r="Q516" t="s"/>
      <c r="R516" t="s">
        <v>80</v>
      </c>
      <c r="S516" t="s">
        <v>162</v>
      </c>
      <c r="T516" t="s">
        <v>82</v>
      </c>
      <c r="U516" t="s"/>
      <c r="V516" t="s">
        <v>83</v>
      </c>
      <c r="W516" t="s">
        <v>108</v>
      </c>
      <c r="X516" t="s"/>
      <c r="Y516" t="s">
        <v>85</v>
      </c>
      <c r="Z516">
        <f>HYPERLINK("https://hotelmonitor-cachepage.eclerx.com/savepage/tk_15427243431399095_sr_2029.html","info")</f>
        <v/>
      </c>
      <c r="AA516" t="n">
        <v>-2313862</v>
      </c>
      <c r="AB516" t="s"/>
      <c r="AC516" t="s"/>
      <c r="AD516" t="s">
        <v>86</v>
      </c>
      <c r="AE516" t="s"/>
      <c r="AF516" t="s"/>
      <c r="AG516" t="s"/>
      <c r="AH516" t="s"/>
      <c r="AI516" t="s"/>
      <c r="AJ516" t="s"/>
      <c r="AK516" t="s">
        <v>87</v>
      </c>
      <c r="AL516" t="s">
        <v>88</v>
      </c>
      <c r="AM516" t="s"/>
      <c r="AN516" t="s">
        <v>87</v>
      </c>
      <c r="AO516" t="s"/>
      <c r="AP516" t="n">
        <v>15</v>
      </c>
      <c r="AQ516" t="s">
        <v>89</v>
      </c>
      <c r="AR516" t="s">
        <v>349</v>
      </c>
      <c r="AS516" t="s"/>
      <c r="AT516" t="s">
        <v>91</v>
      </c>
      <c r="AU516" t="s"/>
      <c r="AV516" t="s"/>
      <c r="AW516" t="s"/>
      <c r="AX516" t="s"/>
      <c r="AY516" t="n">
        <v>2313862</v>
      </c>
      <c r="AZ516" t="s">
        <v>691</v>
      </c>
      <c r="BA516" t="s"/>
      <c r="BB516" t="n">
        <v>146534</v>
      </c>
      <c r="BC516" t="n">
        <v>11.508619618802</v>
      </c>
      <c r="BD516" t="n">
        <v>44.401337894953</v>
      </c>
      <c r="BE516" t="s"/>
      <c r="BF516" t="s"/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/>
      <c r="BR516" t="s">
        <v>93</v>
      </c>
    </row>
    <row r="517" spans="1:70">
      <c r="A517" t="s">
        <v>70</v>
      </c>
      <c r="B517" t="s">
        <v>71</v>
      </c>
      <c r="C517" t="s">
        <v>72</v>
      </c>
      <c r="D517" t="n">
        <v>2</v>
      </c>
      <c r="E517" t="s">
        <v>689</v>
      </c>
      <c r="F517" t="n">
        <v>-1</v>
      </c>
      <c r="G517" t="s">
        <v>74</v>
      </c>
      <c r="H517" t="s">
        <v>75</v>
      </c>
      <c r="I517" t="s"/>
      <c r="J517" t="s">
        <v>76</v>
      </c>
      <c r="K517" t="n">
        <v>365</v>
      </c>
      <c r="L517" t="s">
        <v>77</v>
      </c>
      <c r="M517" t="s"/>
      <c r="N517" t="s">
        <v>696</v>
      </c>
      <c r="O517" t="s">
        <v>79</v>
      </c>
      <c r="P517" t="s">
        <v>689</v>
      </c>
      <c r="Q517" t="s"/>
      <c r="R517" t="s">
        <v>80</v>
      </c>
      <c r="S517" t="s">
        <v>700</v>
      </c>
      <c r="T517" t="s">
        <v>82</v>
      </c>
      <c r="U517" t="s"/>
      <c r="V517" t="s">
        <v>83</v>
      </c>
      <c r="W517" t="s">
        <v>108</v>
      </c>
      <c r="X517" t="s"/>
      <c r="Y517" t="s">
        <v>85</v>
      </c>
      <c r="Z517">
        <f>HYPERLINK("https://hotelmonitor-cachepage.eclerx.com/savepage/tk_15427243431399095_sr_2029.html","info")</f>
        <v/>
      </c>
      <c r="AA517" t="n">
        <v>-2313862</v>
      </c>
      <c r="AB517" t="s"/>
      <c r="AC517" t="s"/>
      <c r="AD517" t="s">
        <v>86</v>
      </c>
      <c r="AE517" t="s"/>
      <c r="AF517" t="s"/>
      <c r="AG517" t="s"/>
      <c r="AH517" t="s"/>
      <c r="AI517" t="s"/>
      <c r="AJ517" t="s"/>
      <c r="AK517" t="s">
        <v>87</v>
      </c>
      <c r="AL517" t="s">
        <v>88</v>
      </c>
      <c r="AM517" t="s"/>
      <c r="AN517" t="s">
        <v>87</v>
      </c>
      <c r="AO517" t="s"/>
      <c r="AP517" t="n">
        <v>15</v>
      </c>
      <c r="AQ517" t="s">
        <v>89</v>
      </c>
      <c r="AR517" t="s">
        <v>96</v>
      </c>
      <c r="AS517" t="s"/>
      <c r="AT517" t="s">
        <v>91</v>
      </c>
      <c r="AU517" t="s"/>
      <c r="AV517" t="s"/>
      <c r="AW517" t="s"/>
      <c r="AX517" t="s"/>
      <c r="AY517" t="n">
        <v>2313862</v>
      </c>
      <c r="AZ517" t="s">
        <v>691</v>
      </c>
      <c r="BA517" t="s"/>
      <c r="BB517" t="n">
        <v>146534</v>
      </c>
      <c r="BC517" t="n">
        <v>11.508619618802</v>
      </c>
      <c r="BD517" t="n">
        <v>44.401337894953</v>
      </c>
      <c r="BE517" t="s"/>
      <c r="BF517" t="s"/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/>
      <c r="BR517" t="s">
        <v>93</v>
      </c>
    </row>
    <row r="518" spans="1:70">
      <c r="A518" t="s">
        <v>70</v>
      </c>
      <c r="B518" t="s">
        <v>71</v>
      </c>
      <c r="C518" t="s">
        <v>72</v>
      </c>
      <c r="D518" t="n">
        <v>2</v>
      </c>
      <c r="E518" t="s">
        <v>701</v>
      </c>
      <c r="F518" t="n">
        <v>2035358</v>
      </c>
      <c r="G518" t="s">
        <v>74</v>
      </c>
      <c r="H518" t="s">
        <v>75</v>
      </c>
      <c r="I518" t="s"/>
      <c r="J518" t="s">
        <v>76</v>
      </c>
      <c r="K518" t="n">
        <v>173</v>
      </c>
      <c r="L518" t="s">
        <v>77</v>
      </c>
      <c r="M518" t="s"/>
      <c r="N518" t="s">
        <v>422</v>
      </c>
      <c r="O518" t="s">
        <v>79</v>
      </c>
      <c r="P518" t="s">
        <v>702</v>
      </c>
      <c r="Q518" t="s"/>
      <c r="R518" t="s">
        <v>253</v>
      </c>
      <c r="S518" t="s">
        <v>420</v>
      </c>
      <c r="T518" t="s">
        <v>82</v>
      </c>
      <c r="U518" t="s"/>
      <c r="V518" t="s">
        <v>83</v>
      </c>
      <c r="W518" t="s">
        <v>84</v>
      </c>
      <c r="X518" t="s"/>
      <c r="Y518" t="s">
        <v>85</v>
      </c>
      <c r="Z518">
        <f>HYPERLINK("https://hotelmonitor-cachepage.eclerx.com/savepage/tk_15427244871124146_sr_2029.html","info")</f>
        <v/>
      </c>
      <c r="AA518" t="n">
        <v>120203</v>
      </c>
      <c r="AB518" t="s"/>
      <c r="AC518" t="s"/>
      <c r="AD518" t="s">
        <v>86</v>
      </c>
      <c r="AE518" t="s"/>
      <c r="AF518" t="s"/>
      <c r="AG518" t="s"/>
      <c r="AH518" t="s"/>
      <c r="AI518" t="s"/>
      <c r="AJ518" t="s"/>
      <c r="AK518" t="s">
        <v>87</v>
      </c>
      <c r="AL518" t="s">
        <v>88</v>
      </c>
      <c r="AM518" t="s"/>
      <c r="AN518" t="s">
        <v>87</v>
      </c>
      <c r="AO518" t="s"/>
      <c r="AP518" t="n">
        <v>72</v>
      </c>
      <c r="AQ518" t="s">
        <v>89</v>
      </c>
      <c r="AR518" t="s">
        <v>90</v>
      </c>
      <c r="AS518" t="s"/>
      <c r="AT518" t="s">
        <v>91</v>
      </c>
      <c r="AU518" t="s"/>
      <c r="AV518" t="s"/>
      <c r="AW518" t="s"/>
      <c r="AX518" t="s"/>
      <c r="AY518" t="n">
        <v>2444002</v>
      </c>
      <c r="AZ518" t="s">
        <v>703</v>
      </c>
      <c r="BA518" t="s"/>
      <c r="BB518" t="n">
        <v>21065</v>
      </c>
      <c r="BC518" t="n">
        <v>12.596608</v>
      </c>
      <c r="BD518" t="n">
        <v>44.052782</v>
      </c>
      <c r="BE518" t="s"/>
      <c r="BF518" t="s"/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/>
      <c r="BR518" t="s">
        <v>93</v>
      </c>
    </row>
    <row r="519" spans="1:70">
      <c r="A519" t="s">
        <v>70</v>
      </c>
      <c r="B519" t="s">
        <v>71</v>
      </c>
      <c r="C519" t="s">
        <v>72</v>
      </c>
      <c r="D519" t="n">
        <v>2</v>
      </c>
      <c r="E519" t="s">
        <v>701</v>
      </c>
      <c r="F519" t="n">
        <v>2035358</v>
      </c>
      <c r="G519" t="s">
        <v>74</v>
      </c>
      <c r="H519" t="s">
        <v>75</v>
      </c>
      <c r="I519" t="s"/>
      <c r="J519" t="s">
        <v>76</v>
      </c>
      <c r="K519" t="n">
        <v>176</v>
      </c>
      <c r="L519" t="s">
        <v>77</v>
      </c>
      <c r="M519" t="s"/>
      <c r="N519" t="s">
        <v>704</v>
      </c>
      <c r="O519" t="s">
        <v>79</v>
      </c>
      <c r="P519" t="s">
        <v>702</v>
      </c>
      <c r="Q519" t="s"/>
      <c r="R519" t="s">
        <v>253</v>
      </c>
      <c r="S519" t="s">
        <v>267</v>
      </c>
      <c r="T519" t="s">
        <v>82</v>
      </c>
      <c r="U519" t="s"/>
      <c r="V519" t="s">
        <v>83</v>
      </c>
      <c r="W519" t="s">
        <v>84</v>
      </c>
      <c r="X519" t="s"/>
      <c r="Y519" t="s">
        <v>85</v>
      </c>
      <c r="Z519">
        <f>HYPERLINK("https://hotelmonitor-cachepage.eclerx.com/savepage/tk_15427244871124146_sr_2029.html","info")</f>
        <v/>
      </c>
      <c r="AA519" t="n">
        <v>120203</v>
      </c>
      <c r="AB519" t="s"/>
      <c r="AC519" t="s"/>
      <c r="AD519" t="s">
        <v>86</v>
      </c>
      <c r="AE519" t="s"/>
      <c r="AF519" t="s"/>
      <c r="AG519" t="s"/>
      <c r="AH519" t="s"/>
      <c r="AI519" t="s"/>
      <c r="AJ519" t="s"/>
      <c r="AK519" t="s">
        <v>87</v>
      </c>
      <c r="AL519" t="s">
        <v>88</v>
      </c>
      <c r="AM519" t="s"/>
      <c r="AN519" t="s">
        <v>87</v>
      </c>
      <c r="AO519" t="s"/>
      <c r="AP519" t="n">
        <v>72</v>
      </c>
      <c r="AQ519" t="s">
        <v>89</v>
      </c>
      <c r="AR519" t="s">
        <v>90</v>
      </c>
      <c r="AS519" t="s"/>
      <c r="AT519" t="s">
        <v>91</v>
      </c>
      <c r="AU519" t="s"/>
      <c r="AV519" t="s"/>
      <c r="AW519" t="s"/>
      <c r="AX519" t="s"/>
      <c r="AY519" t="n">
        <v>2444002</v>
      </c>
      <c r="AZ519" t="s">
        <v>703</v>
      </c>
      <c r="BA519" t="s"/>
      <c r="BB519" t="n">
        <v>21065</v>
      </c>
      <c r="BC519" t="n">
        <v>12.596608</v>
      </c>
      <c r="BD519" t="n">
        <v>44.052782</v>
      </c>
      <c r="BE519" t="s"/>
      <c r="BF519" t="s"/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/>
      <c r="BR519" t="s">
        <v>93</v>
      </c>
    </row>
    <row r="520" spans="1:70">
      <c r="A520" t="s">
        <v>70</v>
      </c>
      <c r="B520" t="s">
        <v>71</v>
      </c>
      <c r="C520" t="s">
        <v>72</v>
      </c>
      <c r="D520" t="n">
        <v>2</v>
      </c>
      <c r="E520" t="s">
        <v>701</v>
      </c>
      <c r="F520" t="n">
        <v>2035358</v>
      </c>
      <c r="G520" t="s">
        <v>74</v>
      </c>
      <c r="H520" t="s">
        <v>75</v>
      </c>
      <c r="I520" t="s"/>
      <c r="J520" t="s">
        <v>76</v>
      </c>
      <c r="K520" t="n">
        <v>186</v>
      </c>
      <c r="L520" t="s">
        <v>77</v>
      </c>
      <c r="M520" t="s"/>
      <c r="N520" t="s">
        <v>172</v>
      </c>
      <c r="O520" t="s">
        <v>79</v>
      </c>
      <c r="P520" t="s">
        <v>702</v>
      </c>
      <c r="Q520" t="s"/>
      <c r="R520" t="s">
        <v>253</v>
      </c>
      <c r="S520" t="s">
        <v>284</v>
      </c>
      <c r="T520" t="s">
        <v>82</v>
      </c>
      <c r="U520" t="s"/>
      <c r="V520" t="s">
        <v>83</v>
      </c>
      <c r="W520" t="s">
        <v>84</v>
      </c>
      <c r="X520" t="s"/>
      <c r="Y520" t="s">
        <v>85</v>
      </c>
      <c r="Z520">
        <f>HYPERLINK("https://hotelmonitor-cachepage.eclerx.com/savepage/tk_15427244871124146_sr_2029.html","info")</f>
        <v/>
      </c>
      <c r="AA520" t="n">
        <v>120203</v>
      </c>
      <c r="AB520" t="s"/>
      <c r="AC520" t="s"/>
      <c r="AD520" t="s">
        <v>86</v>
      </c>
      <c r="AE520" t="s"/>
      <c r="AF520" t="s"/>
      <c r="AG520" t="s"/>
      <c r="AH520" t="s"/>
      <c r="AI520" t="s"/>
      <c r="AJ520" t="s"/>
      <c r="AK520" t="s">
        <v>87</v>
      </c>
      <c r="AL520" t="s">
        <v>88</v>
      </c>
      <c r="AM520" t="s"/>
      <c r="AN520" t="s">
        <v>87</v>
      </c>
      <c r="AO520" t="s"/>
      <c r="AP520" t="n">
        <v>72</v>
      </c>
      <c r="AQ520" t="s">
        <v>89</v>
      </c>
      <c r="AR520" t="s">
        <v>96</v>
      </c>
      <c r="AS520" t="s"/>
      <c r="AT520" t="s">
        <v>91</v>
      </c>
      <c r="AU520" t="s"/>
      <c r="AV520" t="s"/>
      <c r="AW520" t="s"/>
      <c r="AX520" t="s"/>
      <c r="AY520" t="n">
        <v>2444002</v>
      </c>
      <c r="AZ520" t="s">
        <v>703</v>
      </c>
      <c r="BA520" t="s"/>
      <c r="BB520" t="n">
        <v>21065</v>
      </c>
      <c r="BC520" t="n">
        <v>12.596608</v>
      </c>
      <c r="BD520" t="n">
        <v>44.052782</v>
      </c>
      <c r="BE520" t="s"/>
      <c r="BF520" t="s"/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/>
      <c r="BR520" t="s">
        <v>93</v>
      </c>
    </row>
    <row r="521" spans="1:70">
      <c r="A521" t="s">
        <v>70</v>
      </c>
      <c r="B521" t="s">
        <v>71</v>
      </c>
      <c r="C521" t="s">
        <v>72</v>
      </c>
      <c r="D521" t="n">
        <v>2</v>
      </c>
      <c r="E521" t="s">
        <v>701</v>
      </c>
      <c r="F521" t="n">
        <v>2035358</v>
      </c>
      <c r="G521" t="s">
        <v>74</v>
      </c>
      <c r="H521" t="s">
        <v>75</v>
      </c>
      <c r="I521" t="s"/>
      <c r="J521" t="s">
        <v>76</v>
      </c>
      <c r="K521" t="n">
        <v>195</v>
      </c>
      <c r="L521" t="s">
        <v>77</v>
      </c>
      <c r="M521" t="s"/>
      <c r="N521" t="s">
        <v>705</v>
      </c>
      <c r="O521" t="s">
        <v>79</v>
      </c>
      <c r="P521" t="s">
        <v>702</v>
      </c>
      <c r="Q521" t="s"/>
      <c r="R521" t="s">
        <v>253</v>
      </c>
      <c r="S521" t="s">
        <v>706</v>
      </c>
      <c r="T521" t="s">
        <v>82</v>
      </c>
      <c r="U521" t="s"/>
      <c r="V521" t="s">
        <v>83</v>
      </c>
      <c r="W521" t="s">
        <v>84</v>
      </c>
      <c r="X521" t="s"/>
      <c r="Y521" t="s">
        <v>85</v>
      </c>
      <c r="Z521">
        <f>HYPERLINK("https://hotelmonitor-cachepage.eclerx.com/savepage/tk_15427244871124146_sr_2029.html","info")</f>
        <v/>
      </c>
      <c r="AA521" t="n">
        <v>120203</v>
      </c>
      <c r="AB521" t="s"/>
      <c r="AC521" t="s"/>
      <c r="AD521" t="s">
        <v>86</v>
      </c>
      <c r="AE521" t="s"/>
      <c r="AF521" t="s"/>
      <c r="AG521" t="s"/>
      <c r="AH521" t="s"/>
      <c r="AI521" t="s"/>
      <c r="AJ521" t="s"/>
      <c r="AK521" t="s">
        <v>87</v>
      </c>
      <c r="AL521" t="s">
        <v>88</v>
      </c>
      <c r="AM521" t="s"/>
      <c r="AN521" t="s">
        <v>87</v>
      </c>
      <c r="AO521" t="s"/>
      <c r="AP521" t="n">
        <v>72</v>
      </c>
      <c r="AQ521" t="s">
        <v>89</v>
      </c>
      <c r="AR521" t="s">
        <v>96</v>
      </c>
      <c r="AS521" t="s"/>
      <c r="AT521" t="s">
        <v>91</v>
      </c>
      <c r="AU521" t="s"/>
      <c r="AV521" t="s"/>
      <c r="AW521" t="s"/>
      <c r="AX521" t="s"/>
      <c r="AY521" t="n">
        <v>2444002</v>
      </c>
      <c r="AZ521" t="s">
        <v>703</v>
      </c>
      <c r="BA521" t="s"/>
      <c r="BB521" t="n">
        <v>21065</v>
      </c>
      <c r="BC521" t="n">
        <v>12.596608</v>
      </c>
      <c r="BD521" t="n">
        <v>44.052782</v>
      </c>
      <c r="BE521" t="s"/>
      <c r="BF521" t="s"/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/>
      <c r="BR521" t="s">
        <v>93</v>
      </c>
    </row>
    <row r="522" spans="1:70">
      <c r="A522" t="s">
        <v>70</v>
      </c>
      <c r="B522" t="s">
        <v>71</v>
      </c>
      <c r="C522" t="s">
        <v>72</v>
      </c>
      <c r="D522" t="n">
        <v>2</v>
      </c>
      <c r="E522" t="s">
        <v>701</v>
      </c>
      <c r="F522" t="n">
        <v>2035358</v>
      </c>
      <c r="G522" t="s">
        <v>74</v>
      </c>
      <c r="H522" t="s">
        <v>75</v>
      </c>
      <c r="I522" t="s"/>
      <c r="J522" t="s">
        <v>76</v>
      </c>
      <c r="K522" t="n">
        <v>206</v>
      </c>
      <c r="L522" t="s">
        <v>77</v>
      </c>
      <c r="M522" t="s"/>
      <c r="N522" t="s">
        <v>172</v>
      </c>
      <c r="O522" t="s">
        <v>79</v>
      </c>
      <c r="P522" t="s">
        <v>702</v>
      </c>
      <c r="Q522" t="s"/>
      <c r="R522" t="s">
        <v>253</v>
      </c>
      <c r="S522" t="s">
        <v>707</v>
      </c>
      <c r="T522" t="s">
        <v>82</v>
      </c>
      <c r="U522" t="s"/>
      <c r="V522" t="s">
        <v>83</v>
      </c>
      <c r="W522" t="s">
        <v>84</v>
      </c>
      <c r="X522" t="s"/>
      <c r="Y522" t="s">
        <v>85</v>
      </c>
      <c r="Z522">
        <f>HYPERLINK("https://hotelmonitor-cachepage.eclerx.com/savepage/tk_15427244871124146_sr_2029.html","info")</f>
        <v/>
      </c>
      <c r="AA522" t="n">
        <v>120203</v>
      </c>
      <c r="AB522" t="s"/>
      <c r="AC522" t="s"/>
      <c r="AD522" t="s">
        <v>86</v>
      </c>
      <c r="AE522" t="s"/>
      <c r="AF522" t="s"/>
      <c r="AG522" t="s"/>
      <c r="AH522" t="s"/>
      <c r="AI522" t="s"/>
      <c r="AJ522" t="s"/>
      <c r="AK522" t="s">
        <v>87</v>
      </c>
      <c r="AL522" t="s">
        <v>88</v>
      </c>
      <c r="AM522" t="s"/>
      <c r="AN522" t="s">
        <v>87</v>
      </c>
      <c r="AO522" t="s"/>
      <c r="AP522" t="n">
        <v>72</v>
      </c>
      <c r="AQ522" t="s">
        <v>89</v>
      </c>
      <c r="AR522" t="s">
        <v>96</v>
      </c>
      <c r="AS522" t="s"/>
      <c r="AT522" t="s">
        <v>91</v>
      </c>
      <c r="AU522" t="s"/>
      <c r="AV522" t="s"/>
      <c r="AW522" t="s"/>
      <c r="AX522" t="s"/>
      <c r="AY522" t="n">
        <v>2444002</v>
      </c>
      <c r="AZ522" t="s">
        <v>703</v>
      </c>
      <c r="BA522" t="s"/>
      <c r="BB522" t="n">
        <v>21065</v>
      </c>
      <c r="BC522" t="n">
        <v>12.596608</v>
      </c>
      <c r="BD522" t="n">
        <v>44.052782</v>
      </c>
      <c r="BE522" t="s"/>
      <c r="BF522" t="s"/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/>
      <c r="BR522" t="s">
        <v>93</v>
      </c>
    </row>
    <row r="523" spans="1:70">
      <c r="A523" t="s">
        <v>70</v>
      </c>
      <c r="B523" t="s">
        <v>71</v>
      </c>
      <c r="C523" t="s">
        <v>72</v>
      </c>
      <c r="D523" t="n">
        <v>2</v>
      </c>
      <c r="E523" t="s">
        <v>701</v>
      </c>
      <c r="F523" t="n">
        <v>2035358</v>
      </c>
      <c r="G523" t="s">
        <v>74</v>
      </c>
      <c r="H523" t="s">
        <v>75</v>
      </c>
      <c r="I523" t="s"/>
      <c r="J523" t="s">
        <v>76</v>
      </c>
      <c r="K523" t="n">
        <v>212</v>
      </c>
      <c r="L523" t="s">
        <v>77</v>
      </c>
      <c r="M523" t="s"/>
      <c r="N523" t="s">
        <v>708</v>
      </c>
      <c r="O523" t="s">
        <v>79</v>
      </c>
      <c r="P523" t="s">
        <v>702</v>
      </c>
      <c r="Q523" t="s"/>
      <c r="R523" t="s">
        <v>253</v>
      </c>
      <c r="S523" t="s">
        <v>709</v>
      </c>
      <c r="T523" t="s">
        <v>82</v>
      </c>
      <c r="U523" t="s"/>
      <c r="V523" t="s">
        <v>83</v>
      </c>
      <c r="W523" t="s">
        <v>84</v>
      </c>
      <c r="X523" t="s"/>
      <c r="Y523" t="s">
        <v>85</v>
      </c>
      <c r="Z523">
        <f>HYPERLINK("https://hotelmonitor-cachepage.eclerx.com/savepage/tk_15427244871124146_sr_2029.html","info")</f>
        <v/>
      </c>
      <c r="AA523" t="n">
        <v>120203</v>
      </c>
      <c r="AB523" t="s"/>
      <c r="AC523" t="s"/>
      <c r="AD523" t="s">
        <v>86</v>
      </c>
      <c r="AE523" t="s"/>
      <c r="AF523" t="s"/>
      <c r="AG523" t="s"/>
      <c r="AH523" t="s"/>
      <c r="AI523" t="s"/>
      <c r="AJ523" t="s"/>
      <c r="AK523" t="s">
        <v>87</v>
      </c>
      <c r="AL523" t="s">
        <v>88</v>
      </c>
      <c r="AM523" t="s"/>
      <c r="AN523" t="s">
        <v>87</v>
      </c>
      <c r="AO523" t="s"/>
      <c r="AP523" t="n">
        <v>72</v>
      </c>
      <c r="AQ523" t="s">
        <v>89</v>
      </c>
      <c r="AR523" t="s">
        <v>90</v>
      </c>
      <c r="AS523" t="s"/>
      <c r="AT523" t="s">
        <v>91</v>
      </c>
      <c r="AU523" t="s"/>
      <c r="AV523" t="s"/>
      <c r="AW523" t="s"/>
      <c r="AX523" t="s"/>
      <c r="AY523" t="n">
        <v>2444002</v>
      </c>
      <c r="AZ523" t="s">
        <v>703</v>
      </c>
      <c r="BA523" t="s"/>
      <c r="BB523" t="n">
        <v>21065</v>
      </c>
      <c r="BC523" t="n">
        <v>12.596608</v>
      </c>
      <c r="BD523" t="n">
        <v>44.052782</v>
      </c>
      <c r="BE523" t="s"/>
      <c r="BF523" t="s"/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/>
      <c r="BR523" t="s">
        <v>93</v>
      </c>
    </row>
    <row r="524" spans="1:70">
      <c r="A524" t="s">
        <v>70</v>
      </c>
      <c r="B524" t="s">
        <v>71</v>
      </c>
      <c r="C524" t="s">
        <v>72</v>
      </c>
      <c r="D524" t="n">
        <v>2</v>
      </c>
      <c r="E524" t="s">
        <v>701</v>
      </c>
      <c r="F524" t="n">
        <v>2035358</v>
      </c>
      <c r="G524" t="s">
        <v>74</v>
      </c>
      <c r="H524" t="s">
        <v>75</v>
      </c>
      <c r="I524" t="s"/>
      <c r="J524" t="s">
        <v>76</v>
      </c>
      <c r="K524" t="n">
        <v>216</v>
      </c>
      <c r="L524" t="s">
        <v>77</v>
      </c>
      <c r="M524" t="s"/>
      <c r="N524" t="s">
        <v>710</v>
      </c>
      <c r="O524" t="s">
        <v>79</v>
      </c>
      <c r="P524" t="s">
        <v>702</v>
      </c>
      <c r="Q524" t="s"/>
      <c r="R524" t="s">
        <v>253</v>
      </c>
      <c r="S524" t="s">
        <v>565</v>
      </c>
      <c r="T524" t="s">
        <v>82</v>
      </c>
      <c r="U524" t="s"/>
      <c r="V524" t="s">
        <v>83</v>
      </c>
      <c r="W524" t="s">
        <v>84</v>
      </c>
      <c r="X524" t="s"/>
      <c r="Y524" t="s">
        <v>85</v>
      </c>
      <c r="Z524">
        <f>HYPERLINK("https://hotelmonitor-cachepage.eclerx.com/savepage/tk_15427244871124146_sr_2029.html","info")</f>
        <v/>
      </c>
      <c r="AA524" t="n">
        <v>120203</v>
      </c>
      <c r="AB524" t="s"/>
      <c r="AC524" t="s"/>
      <c r="AD524" t="s">
        <v>86</v>
      </c>
      <c r="AE524" t="s"/>
      <c r="AF524" t="s"/>
      <c r="AG524" t="s"/>
      <c r="AH524" t="s"/>
      <c r="AI524" t="s"/>
      <c r="AJ524" t="s"/>
      <c r="AK524" t="s">
        <v>87</v>
      </c>
      <c r="AL524" t="s">
        <v>88</v>
      </c>
      <c r="AM524" t="s"/>
      <c r="AN524" t="s">
        <v>87</v>
      </c>
      <c r="AO524" t="s"/>
      <c r="AP524" t="n">
        <v>72</v>
      </c>
      <c r="AQ524" t="s">
        <v>89</v>
      </c>
      <c r="AR524" t="s">
        <v>90</v>
      </c>
      <c r="AS524" t="s"/>
      <c r="AT524" t="s">
        <v>91</v>
      </c>
      <c r="AU524" t="s"/>
      <c r="AV524" t="s"/>
      <c r="AW524" t="s"/>
      <c r="AX524" t="s"/>
      <c r="AY524" t="n">
        <v>2444002</v>
      </c>
      <c r="AZ524" t="s">
        <v>703</v>
      </c>
      <c r="BA524" t="s"/>
      <c r="BB524" t="n">
        <v>21065</v>
      </c>
      <c r="BC524" t="n">
        <v>12.596608</v>
      </c>
      <c r="BD524" t="n">
        <v>44.052782</v>
      </c>
      <c r="BE524" t="s"/>
      <c r="BF524" t="s"/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/>
      <c r="BR524" t="s">
        <v>93</v>
      </c>
    </row>
    <row r="525" spans="1:70">
      <c r="A525" t="s">
        <v>70</v>
      </c>
      <c r="B525" t="s">
        <v>71</v>
      </c>
      <c r="C525" t="s">
        <v>72</v>
      </c>
      <c r="D525" t="n">
        <v>2</v>
      </c>
      <c r="E525" t="s">
        <v>701</v>
      </c>
      <c r="F525" t="n">
        <v>2035358</v>
      </c>
      <c r="G525" t="s">
        <v>74</v>
      </c>
      <c r="H525" t="s">
        <v>75</v>
      </c>
      <c r="I525" t="s"/>
      <c r="J525" t="s">
        <v>76</v>
      </c>
      <c r="K525" t="n">
        <v>216</v>
      </c>
      <c r="L525" t="s">
        <v>77</v>
      </c>
      <c r="M525" t="s"/>
      <c r="N525" t="s">
        <v>711</v>
      </c>
      <c r="O525" t="s">
        <v>79</v>
      </c>
      <c r="P525" t="s">
        <v>702</v>
      </c>
      <c r="Q525" t="s"/>
      <c r="R525" t="s">
        <v>253</v>
      </c>
      <c r="S525" t="s">
        <v>565</v>
      </c>
      <c r="T525" t="s">
        <v>82</v>
      </c>
      <c r="U525" t="s"/>
      <c r="V525" t="s">
        <v>83</v>
      </c>
      <c r="W525" t="s">
        <v>84</v>
      </c>
      <c r="X525" t="s"/>
      <c r="Y525" t="s">
        <v>85</v>
      </c>
      <c r="Z525">
        <f>HYPERLINK("https://hotelmonitor-cachepage.eclerx.com/savepage/tk_15427244871124146_sr_2029.html","info")</f>
        <v/>
      </c>
      <c r="AA525" t="n">
        <v>120203</v>
      </c>
      <c r="AB525" t="s"/>
      <c r="AC525" t="s"/>
      <c r="AD525" t="s">
        <v>86</v>
      </c>
      <c r="AE525" t="s"/>
      <c r="AF525" t="s"/>
      <c r="AG525" t="s"/>
      <c r="AH525" t="s"/>
      <c r="AI525" t="s"/>
      <c r="AJ525" t="s"/>
      <c r="AK525" t="s">
        <v>87</v>
      </c>
      <c r="AL525" t="s">
        <v>88</v>
      </c>
      <c r="AM525" t="s"/>
      <c r="AN525" t="s">
        <v>87</v>
      </c>
      <c r="AO525" t="s"/>
      <c r="AP525" t="n">
        <v>72</v>
      </c>
      <c r="AQ525" t="s">
        <v>89</v>
      </c>
      <c r="AR525" t="s">
        <v>90</v>
      </c>
      <c r="AS525" t="s"/>
      <c r="AT525" t="s">
        <v>91</v>
      </c>
      <c r="AU525" t="s"/>
      <c r="AV525" t="s"/>
      <c r="AW525" t="s"/>
      <c r="AX525" t="s"/>
      <c r="AY525" t="n">
        <v>2444002</v>
      </c>
      <c r="AZ525" t="s">
        <v>703</v>
      </c>
      <c r="BA525" t="s"/>
      <c r="BB525" t="n">
        <v>21065</v>
      </c>
      <c r="BC525" t="n">
        <v>12.596608</v>
      </c>
      <c r="BD525" t="n">
        <v>44.052782</v>
      </c>
      <c r="BE525" t="s"/>
      <c r="BF525" t="s"/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/>
      <c r="BR525" t="s">
        <v>93</v>
      </c>
    </row>
    <row r="526" spans="1:70">
      <c r="A526" t="s">
        <v>70</v>
      </c>
      <c r="B526" t="s">
        <v>71</v>
      </c>
      <c r="C526" t="s">
        <v>72</v>
      </c>
      <c r="D526" t="n">
        <v>2</v>
      </c>
      <c r="E526" t="s">
        <v>701</v>
      </c>
      <c r="F526" t="n">
        <v>2035358</v>
      </c>
      <c r="G526" t="s">
        <v>74</v>
      </c>
      <c r="H526" t="s">
        <v>75</v>
      </c>
      <c r="I526" t="s"/>
      <c r="J526" t="s">
        <v>76</v>
      </c>
      <c r="K526" t="n">
        <v>227</v>
      </c>
      <c r="L526" t="s">
        <v>77</v>
      </c>
      <c r="M526" t="s"/>
      <c r="N526" t="s">
        <v>712</v>
      </c>
      <c r="O526" t="s">
        <v>79</v>
      </c>
      <c r="P526" t="s">
        <v>702</v>
      </c>
      <c r="Q526" t="s"/>
      <c r="R526" t="s">
        <v>253</v>
      </c>
      <c r="S526" t="s">
        <v>713</v>
      </c>
      <c r="T526" t="s">
        <v>82</v>
      </c>
      <c r="U526" t="s"/>
      <c r="V526" t="s">
        <v>83</v>
      </c>
      <c r="W526" t="s">
        <v>84</v>
      </c>
      <c r="X526" t="s"/>
      <c r="Y526" t="s">
        <v>85</v>
      </c>
      <c r="Z526">
        <f>HYPERLINK("https://hotelmonitor-cachepage.eclerx.com/savepage/tk_15427244871124146_sr_2029.html","info")</f>
        <v/>
      </c>
      <c r="AA526" t="n">
        <v>120203</v>
      </c>
      <c r="AB526" t="s"/>
      <c r="AC526" t="s"/>
      <c r="AD526" t="s">
        <v>86</v>
      </c>
      <c r="AE526" t="s"/>
      <c r="AF526" t="s"/>
      <c r="AG526" t="s"/>
      <c r="AH526" t="s"/>
      <c r="AI526" t="s"/>
      <c r="AJ526" t="s"/>
      <c r="AK526" t="s">
        <v>87</v>
      </c>
      <c r="AL526" t="s">
        <v>88</v>
      </c>
      <c r="AM526" t="s"/>
      <c r="AN526" t="s">
        <v>87</v>
      </c>
      <c r="AO526" t="s"/>
      <c r="AP526" t="n">
        <v>72</v>
      </c>
      <c r="AQ526" t="s">
        <v>89</v>
      </c>
      <c r="AR526" t="s">
        <v>96</v>
      </c>
      <c r="AS526" t="s"/>
      <c r="AT526" t="s">
        <v>91</v>
      </c>
      <c r="AU526" t="s"/>
      <c r="AV526" t="s"/>
      <c r="AW526" t="s"/>
      <c r="AX526" t="s"/>
      <c r="AY526" t="n">
        <v>2444002</v>
      </c>
      <c r="AZ526" t="s">
        <v>703</v>
      </c>
      <c r="BA526" t="s"/>
      <c r="BB526" t="n">
        <v>21065</v>
      </c>
      <c r="BC526" t="n">
        <v>12.596608</v>
      </c>
      <c r="BD526" t="n">
        <v>44.052782</v>
      </c>
      <c r="BE526" t="s"/>
      <c r="BF526" t="s"/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/>
      <c r="BR526" t="s">
        <v>93</v>
      </c>
    </row>
    <row r="527" spans="1:70">
      <c r="A527" t="s">
        <v>70</v>
      </c>
      <c r="B527" t="s">
        <v>71</v>
      </c>
      <c r="C527" t="s">
        <v>72</v>
      </c>
      <c r="D527" t="n">
        <v>2</v>
      </c>
      <c r="E527" t="s">
        <v>701</v>
      </c>
      <c r="F527" t="n">
        <v>2035358</v>
      </c>
      <c r="G527" t="s">
        <v>74</v>
      </c>
      <c r="H527" t="s">
        <v>75</v>
      </c>
      <c r="I527" t="s"/>
      <c r="J527" t="s">
        <v>76</v>
      </c>
      <c r="K527" t="n">
        <v>252</v>
      </c>
      <c r="L527" t="s">
        <v>77</v>
      </c>
      <c r="M527" t="s"/>
      <c r="N527" t="s">
        <v>712</v>
      </c>
      <c r="O527" t="s">
        <v>79</v>
      </c>
      <c r="P527" t="s">
        <v>702</v>
      </c>
      <c r="Q527" t="s"/>
      <c r="R527" t="s">
        <v>253</v>
      </c>
      <c r="S527" t="s">
        <v>159</v>
      </c>
      <c r="T527" t="s">
        <v>82</v>
      </c>
      <c r="U527" t="s"/>
      <c r="V527" t="s">
        <v>83</v>
      </c>
      <c r="W527" t="s">
        <v>84</v>
      </c>
      <c r="X527" t="s"/>
      <c r="Y527" t="s">
        <v>85</v>
      </c>
      <c r="Z527">
        <f>HYPERLINK("https://hotelmonitor-cachepage.eclerx.com/savepage/tk_15427244871124146_sr_2029.html","info")</f>
        <v/>
      </c>
      <c r="AA527" t="n">
        <v>120203</v>
      </c>
      <c r="AB527" t="s"/>
      <c r="AC527" t="s"/>
      <c r="AD527" t="s">
        <v>86</v>
      </c>
      <c r="AE527" t="s"/>
      <c r="AF527" t="s"/>
      <c r="AG527" t="s"/>
      <c r="AH527" t="s"/>
      <c r="AI527" t="s"/>
      <c r="AJ527" t="s"/>
      <c r="AK527" t="s">
        <v>87</v>
      </c>
      <c r="AL527" t="s">
        <v>88</v>
      </c>
      <c r="AM527" t="s"/>
      <c r="AN527" t="s">
        <v>87</v>
      </c>
      <c r="AO527" t="s"/>
      <c r="AP527" t="n">
        <v>72</v>
      </c>
      <c r="AQ527" t="s">
        <v>89</v>
      </c>
      <c r="AR527" t="s">
        <v>96</v>
      </c>
      <c r="AS527" t="s"/>
      <c r="AT527" t="s">
        <v>91</v>
      </c>
      <c r="AU527" t="s"/>
      <c r="AV527" t="s"/>
      <c r="AW527" t="s"/>
      <c r="AX527" t="s"/>
      <c r="AY527" t="n">
        <v>2444002</v>
      </c>
      <c r="AZ527" t="s">
        <v>703</v>
      </c>
      <c r="BA527" t="s"/>
      <c r="BB527" t="n">
        <v>21065</v>
      </c>
      <c r="BC527" t="n">
        <v>12.596608</v>
      </c>
      <c r="BD527" t="n">
        <v>44.052782</v>
      </c>
      <c r="BE527" t="s"/>
      <c r="BF527" t="s"/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/>
      <c r="BR527" t="s">
        <v>93</v>
      </c>
    </row>
    <row r="528" spans="1:70">
      <c r="A528" t="s">
        <v>70</v>
      </c>
      <c r="B528" t="s">
        <v>71</v>
      </c>
      <c r="C528" t="s">
        <v>72</v>
      </c>
      <c r="D528" t="n">
        <v>2</v>
      </c>
      <c r="E528" t="s">
        <v>701</v>
      </c>
      <c r="F528" t="n">
        <v>2035358</v>
      </c>
      <c r="G528" t="s">
        <v>74</v>
      </c>
      <c r="H528" t="s">
        <v>75</v>
      </c>
      <c r="I528" t="s"/>
      <c r="J528" t="s">
        <v>76</v>
      </c>
      <c r="K528" t="n">
        <v>283</v>
      </c>
      <c r="L528" t="s">
        <v>77</v>
      </c>
      <c r="M528" t="s"/>
      <c r="N528" t="s">
        <v>714</v>
      </c>
      <c r="O528" t="s">
        <v>79</v>
      </c>
      <c r="P528" t="s">
        <v>702</v>
      </c>
      <c r="Q528" t="s"/>
      <c r="R528" t="s">
        <v>253</v>
      </c>
      <c r="S528" t="s">
        <v>270</v>
      </c>
      <c r="T528" t="s">
        <v>82</v>
      </c>
      <c r="U528" t="s"/>
      <c r="V528" t="s">
        <v>83</v>
      </c>
      <c r="W528" t="s">
        <v>84</v>
      </c>
      <c r="X528" t="s"/>
      <c r="Y528" t="s">
        <v>85</v>
      </c>
      <c r="Z528">
        <f>HYPERLINK("https://hotelmonitor-cachepage.eclerx.com/savepage/tk_15427244871124146_sr_2029.html","info")</f>
        <v/>
      </c>
      <c r="AA528" t="n">
        <v>120203</v>
      </c>
      <c r="AB528" t="s"/>
      <c r="AC528" t="s"/>
      <c r="AD528" t="s">
        <v>86</v>
      </c>
      <c r="AE528" t="s"/>
      <c r="AF528" t="s"/>
      <c r="AG528" t="s"/>
      <c r="AH528" t="s"/>
      <c r="AI528" t="s"/>
      <c r="AJ528" t="s"/>
      <c r="AK528" t="s">
        <v>87</v>
      </c>
      <c r="AL528" t="s">
        <v>88</v>
      </c>
      <c r="AM528" t="s"/>
      <c r="AN528" t="s">
        <v>87</v>
      </c>
      <c r="AO528" t="s"/>
      <c r="AP528" t="n">
        <v>72</v>
      </c>
      <c r="AQ528" t="s">
        <v>89</v>
      </c>
      <c r="AR528" t="s">
        <v>90</v>
      </c>
      <c r="AS528" t="s"/>
      <c r="AT528" t="s">
        <v>91</v>
      </c>
      <c r="AU528" t="s"/>
      <c r="AV528" t="s"/>
      <c r="AW528" t="s"/>
      <c r="AX528" t="s"/>
      <c r="AY528" t="n">
        <v>2444002</v>
      </c>
      <c r="AZ528" t="s">
        <v>703</v>
      </c>
      <c r="BA528" t="s"/>
      <c r="BB528" t="n">
        <v>21065</v>
      </c>
      <c r="BC528" t="n">
        <v>12.596608</v>
      </c>
      <c r="BD528" t="n">
        <v>44.052782</v>
      </c>
      <c r="BE528" t="s"/>
      <c r="BF528" t="s"/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/>
      <c r="BR528" t="s">
        <v>93</v>
      </c>
    </row>
    <row r="529" spans="1:70">
      <c r="A529" t="s">
        <v>70</v>
      </c>
      <c r="B529" t="s">
        <v>71</v>
      </c>
      <c r="C529" t="s">
        <v>72</v>
      </c>
      <c r="D529" t="n">
        <v>2</v>
      </c>
      <c r="E529" t="s">
        <v>715</v>
      </c>
      <c r="F529" t="n">
        <v>-1</v>
      </c>
      <c r="G529" t="s">
        <v>74</v>
      </c>
      <c r="H529" t="s">
        <v>75</v>
      </c>
      <c r="I529" t="s"/>
      <c r="J529" t="s">
        <v>76</v>
      </c>
      <c r="K529" t="n">
        <v>69</v>
      </c>
      <c r="L529" t="s">
        <v>77</v>
      </c>
      <c r="M529" t="s"/>
      <c r="N529" t="s">
        <v>529</v>
      </c>
      <c r="O529" t="s">
        <v>79</v>
      </c>
      <c r="P529" t="s">
        <v>715</v>
      </c>
      <c r="Q529" t="s"/>
      <c r="R529" t="s">
        <v>80</v>
      </c>
      <c r="S529" t="s">
        <v>170</v>
      </c>
      <c r="T529" t="s">
        <v>82</v>
      </c>
      <c r="U529" t="s"/>
      <c r="V529" t="s">
        <v>83</v>
      </c>
      <c r="W529" t="s">
        <v>84</v>
      </c>
      <c r="X529" t="s"/>
      <c r="Y529" t="s">
        <v>85</v>
      </c>
      <c r="Z529">
        <f>HYPERLINK("https://hotelmonitor-cachepage.eclerx.com/savepage/tk_15427246150923753_sr_2029.html","info")</f>
        <v/>
      </c>
      <c r="AA529" t="n">
        <v>-2442586</v>
      </c>
      <c r="AB529" t="s"/>
      <c r="AC529" t="s"/>
      <c r="AD529" t="s">
        <v>86</v>
      </c>
      <c r="AE529" t="s"/>
      <c r="AF529" t="s"/>
      <c r="AG529" t="s"/>
      <c r="AH529" t="s"/>
      <c r="AI529" t="s"/>
      <c r="AJ529" t="s"/>
      <c r="AK529" t="s">
        <v>87</v>
      </c>
      <c r="AL529" t="s">
        <v>88</v>
      </c>
      <c r="AM529" t="s"/>
      <c r="AN529" t="s">
        <v>87</v>
      </c>
      <c r="AO529" t="s"/>
      <c r="AP529" t="n">
        <v>124</v>
      </c>
      <c r="AQ529" t="s">
        <v>89</v>
      </c>
      <c r="AR529" t="s">
        <v>90</v>
      </c>
      <c r="AS529" t="s"/>
      <c r="AT529" t="s">
        <v>91</v>
      </c>
      <c r="AU529" t="s"/>
      <c r="AV529" t="s"/>
      <c r="AW529" t="s"/>
      <c r="AX529" t="s"/>
      <c r="AY529" t="n">
        <v>2442586</v>
      </c>
      <c r="AZ529" t="s">
        <v>716</v>
      </c>
      <c r="BA529" t="s"/>
      <c r="BB529" t="n">
        <v>100862</v>
      </c>
      <c r="BC529" t="n">
        <v>13.497948</v>
      </c>
      <c r="BD529" t="n">
        <v>43.6068</v>
      </c>
      <c r="BE529" t="s"/>
      <c r="BF529" t="s"/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/>
      <c r="BR529" t="s">
        <v>104</v>
      </c>
    </row>
    <row r="530" spans="1:70">
      <c r="A530" t="s">
        <v>70</v>
      </c>
      <c r="B530" t="s">
        <v>71</v>
      </c>
      <c r="C530" t="s">
        <v>72</v>
      </c>
      <c r="D530" t="n">
        <v>2</v>
      </c>
      <c r="E530" t="s">
        <v>715</v>
      </c>
      <c r="F530" t="n">
        <v>-1</v>
      </c>
      <c r="G530" t="s">
        <v>74</v>
      </c>
      <c r="H530" t="s">
        <v>75</v>
      </c>
      <c r="I530" t="s"/>
      <c r="J530" t="s">
        <v>76</v>
      </c>
      <c r="K530" t="n">
        <v>74</v>
      </c>
      <c r="L530" t="s">
        <v>77</v>
      </c>
      <c r="M530" t="s"/>
      <c r="N530" t="s">
        <v>129</v>
      </c>
      <c r="O530" t="s">
        <v>79</v>
      </c>
      <c r="P530" t="s">
        <v>715</v>
      </c>
      <c r="Q530" t="s"/>
      <c r="R530" t="s">
        <v>80</v>
      </c>
      <c r="S530" t="s">
        <v>287</v>
      </c>
      <c r="T530" t="s">
        <v>82</v>
      </c>
      <c r="U530" t="s"/>
      <c r="V530" t="s">
        <v>83</v>
      </c>
      <c r="W530" t="s">
        <v>84</v>
      </c>
      <c r="X530" t="s"/>
      <c r="Y530" t="s">
        <v>85</v>
      </c>
      <c r="Z530">
        <f>HYPERLINK("https://hotelmonitor-cachepage.eclerx.com/savepage/tk_15427246150923753_sr_2029.html","info")</f>
        <v/>
      </c>
      <c r="AA530" t="n">
        <v>-2442586</v>
      </c>
      <c r="AB530" t="s"/>
      <c r="AC530" t="s"/>
      <c r="AD530" t="s">
        <v>86</v>
      </c>
      <c r="AE530" t="s"/>
      <c r="AF530" t="s"/>
      <c r="AG530" t="s"/>
      <c r="AH530" t="s"/>
      <c r="AI530" t="s"/>
      <c r="AJ530" t="s"/>
      <c r="AK530" t="s">
        <v>87</v>
      </c>
      <c r="AL530" t="s">
        <v>88</v>
      </c>
      <c r="AM530" t="s"/>
      <c r="AN530" t="s">
        <v>87</v>
      </c>
      <c r="AO530" t="s"/>
      <c r="AP530" t="n">
        <v>124</v>
      </c>
      <c r="AQ530" t="s">
        <v>89</v>
      </c>
      <c r="AR530" t="s">
        <v>90</v>
      </c>
      <c r="AS530" t="s"/>
      <c r="AT530" t="s">
        <v>91</v>
      </c>
      <c r="AU530" t="s"/>
      <c r="AV530" t="s"/>
      <c r="AW530" t="s"/>
      <c r="AX530" t="s"/>
      <c r="AY530" t="n">
        <v>2442586</v>
      </c>
      <c r="AZ530" t="s">
        <v>716</v>
      </c>
      <c r="BA530" t="s"/>
      <c r="BB530" t="n">
        <v>100862</v>
      </c>
      <c r="BC530" t="n">
        <v>13.497948</v>
      </c>
      <c r="BD530" t="n">
        <v>43.6068</v>
      </c>
      <c r="BE530" t="s"/>
      <c r="BF530" t="s"/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/>
      <c r="BR530" t="s">
        <v>104</v>
      </c>
    </row>
    <row r="531" spans="1:70">
      <c r="A531" t="s">
        <v>70</v>
      </c>
      <c r="B531" t="s">
        <v>71</v>
      </c>
      <c r="C531" t="s">
        <v>72</v>
      </c>
      <c r="D531" t="n">
        <v>2</v>
      </c>
      <c r="E531" t="s">
        <v>715</v>
      </c>
      <c r="F531" t="n">
        <v>-1</v>
      </c>
      <c r="G531" t="s">
        <v>74</v>
      </c>
      <c r="H531" t="s">
        <v>75</v>
      </c>
      <c r="I531" t="s"/>
      <c r="J531" t="s">
        <v>76</v>
      </c>
      <c r="K531" t="n">
        <v>82</v>
      </c>
      <c r="L531" t="s">
        <v>77</v>
      </c>
      <c r="M531" t="s"/>
      <c r="N531" t="s">
        <v>138</v>
      </c>
      <c r="O531" t="s">
        <v>79</v>
      </c>
      <c r="P531" t="s">
        <v>715</v>
      </c>
      <c r="Q531" t="s"/>
      <c r="R531" t="s">
        <v>80</v>
      </c>
      <c r="S531" t="s">
        <v>424</v>
      </c>
      <c r="T531" t="s">
        <v>82</v>
      </c>
      <c r="U531" t="s"/>
      <c r="V531" t="s">
        <v>83</v>
      </c>
      <c r="W531" t="s">
        <v>84</v>
      </c>
      <c r="X531" t="s"/>
      <c r="Y531" t="s">
        <v>85</v>
      </c>
      <c r="Z531">
        <f>HYPERLINK("https://hotelmonitor-cachepage.eclerx.com/savepage/tk_15427246150923753_sr_2029.html","info")</f>
        <v/>
      </c>
      <c r="AA531" t="n">
        <v>-2442586</v>
      </c>
      <c r="AB531" t="s"/>
      <c r="AC531" t="s"/>
      <c r="AD531" t="s">
        <v>86</v>
      </c>
      <c r="AE531" t="s"/>
      <c r="AF531" t="s"/>
      <c r="AG531" t="s"/>
      <c r="AH531" t="s"/>
      <c r="AI531" t="s"/>
      <c r="AJ531" t="s"/>
      <c r="AK531" t="s">
        <v>87</v>
      </c>
      <c r="AL531" t="s">
        <v>88</v>
      </c>
      <c r="AM531" t="s"/>
      <c r="AN531" t="s">
        <v>87</v>
      </c>
      <c r="AO531" t="s"/>
      <c r="AP531" t="n">
        <v>124</v>
      </c>
      <c r="AQ531" t="s">
        <v>89</v>
      </c>
      <c r="AR531" t="s">
        <v>96</v>
      </c>
      <c r="AS531" t="s"/>
      <c r="AT531" t="s">
        <v>91</v>
      </c>
      <c r="AU531" t="s"/>
      <c r="AV531" t="s"/>
      <c r="AW531" t="s"/>
      <c r="AX531" t="s"/>
      <c r="AY531" t="n">
        <v>2442586</v>
      </c>
      <c r="AZ531" t="s">
        <v>716</v>
      </c>
      <c r="BA531" t="s"/>
      <c r="BB531" t="n">
        <v>100862</v>
      </c>
      <c r="BC531" t="n">
        <v>13.497948</v>
      </c>
      <c r="BD531" t="n">
        <v>43.6068</v>
      </c>
      <c r="BE531" t="s"/>
      <c r="BF531" t="s"/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/>
      <c r="BR531" t="s">
        <v>104</v>
      </c>
    </row>
    <row r="532" spans="1:70">
      <c r="A532" t="s">
        <v>70</v>
      </c>
      <c r="B532" t="s">
        <v>71</v>
      </c>
      <c r="C532" t="s">
        <v>72</v>
      </c>
      <c r="D532" t="n">
        <v>2</v>
      </c>
      <c r="E532" t="s">
        <v>715</v>
      </c>
      <c r="F532" t="n">
        <v>-1</v>
      </c>
      <c r="G532" t="s">
        <v>74</v>
      </c>
      <c r="H532" t="s">
        <v>75</v>
      </c>
      <c r="I532" t="s"/>
      <c r="J532" t="s">
        <v>76</v>
      </c>
      <c r="K532" t="n">
        <v>88</v>
      </c>
      <c r="L532" t="s">
        <v>77</v>
      </c>
      <c r="M532" t="s"/>
      <c r="N532" t="s">
        <v>294</v>
      </c>
      <c r="O532" t="s">
        <v>79</v>
      </c>
      <c r="P532" t="s">
        <v>715</v>
      </c>
      <c r="Q532" t="s"/>
      <c r="R532" t="s">
        <v>80</v>
      </c>
      <c r="S532" t="s">
        <v>539</v>
      </c>
      <c r="T532" t="s">
        <v>82</v>
      </c>
      <c r="U532" t="s"/>
      <c r="V532" t="s">
        <v>83</v>
      </c>
      <c r="W532" t="s">
        <v>84</v>
      </c>
      <c r="X532" t="s"/>
      <c r="Y532" t="s">
        <v>85</v>
      </c>
      <c r="Z532">
        <f>HYPERLINK("https://hotelmonitor-cachepage.eclerx.com/savepage/tk_15427246150923753_sr_2029.html","info")</f>
        <v/>
      </c>
      <c r="AA532" t="n">
        <v>-2442586</v>
      </c>
      <c r="AB532" t="s"/>
      <c r="AC532" t="s"/>
      <c r="AD532" t="s">
        <v>86</v>
      </c>
      <c r="AE532" t="s"/>
      <c r="AF532" t="s"/>
      <c r="AG532" t="s"/>
      <c r="AH532" t="s"/>
      <c r="AI532" t="s"/>
      <c r="AJ532" t="s"/>
      <c r="AK532" t="s">
        <v>87</v>
      </c>
      <c r="AL532" t="s">
        <v>88</v>
      </c>
      <c r="AM532" t="s"/>
      <c r="AN532" t="s">
        <v>87</v>
      </c>
      <c r="AO532" t="s"/>
      <c r="AP532" t="n">
        <v>124</v>
      </c>
      <c r="AQ532" t="s">
        <v>89</v>
      </c>
      <c r="AR532" t="s">
        <v>90</v>
      </c>
      <c r="AS532" t="s"/>
      <c r="AT532" t="s">
        <v>91</v>
      </c>
      <c r="AU532" t="s"/>
      <c r="AV532" t="s"/>
      <c r="AW532" t="s"/>
      <c r="AX532" t="s"/>
      <c r="AY532" t="n">
        <v>2442586</v>
      </c>
      <c r="AZ532" t="s">
        <v>716</v>
      </c>
      <c r="BA532" t="s"/>
      <c r="BB532" t="n">
        <v>100862</v>
      </c>
      <c r="BC532" t="n">
        <v>13.497948</v>
      </c>
      <c r="BD532" t="n">
        <v>43.6068</v>
      </c>
      <c r="BE532" t="s"/>
      <c r="BF532" t="s"/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/>
      <c r="BR532" t="s">
        <v>104</v>
      </c>
    </row>
    <row r="533" spans="1:70">
      <c r="A533" t="s">
        <v>70</v>
      </c>
      <c r="B533" t="s">
        <v>71</v>
      </c>
      <c r="C533" t="s">
        <v>72</v>
      </c>
      <c r="D533" t="n">
        <v>2</v>
      </c>
      <c r="E533" t="s">
        <v>717</v>
      </c>
      <c r="F533" t="n">
        <v>-1</v>
      </c>
      <c r="G533" t="s">
        <v>74</v>
      </c>
      <c r="H533" t="s">
        <v>75</v>
      </c>
      <c r="I533" t="s"/>
      <c r="J533" t="s">
        <v>76</v>
      </c>
      <c r="K533" t="n">
        <v>73</v>
      </c>
      <c r="L533" t="s">
        <v>77</v>
      </c>
      <c r="M533" t="s"/>
      <c r="N533" t="s">
        <v>138</v>
      </c>
      <c r="O533" t="s">
        <v>79</v>
      </c>
      <c r="P533" t="s">
        <v>717</v>
      </c>
      <c r="Q533" t="s"/>
      <c r="R533" t="s">
        <v>80</v>
      </c>
      <c r="S533" t="s">
        <v>139</v>
      </c>
      <c r="T533" t="s">
        <v>82</v>
      </c>
      <c r="U533" t="s"/>
      <c r="V533" t="s">
        <v>83</v>
      </c>
      <c r="W533" t="s">
        <v>84</v>
      </c>
      <c r="X533" t="s"/>
      <c r="Y533" t="s">
        <v>85</v>
      </c>
      <c r="Z533">
        <f>HYPERLINK("https://hotelmonitor-cachepage.eclerx.com/savepage/tk_1542724610574391_sr_2029.html","info")</f>
        <v/>
      </c>
      <c r="AA533" t="n">
        <v>-6796353</v>
      </c>
      <c r="AB533" t="s"/>
      <c r="AC533" t="s"/>
      <c r="AD533" t="s">
        <v>86</v>
      </c>
      <c r="AE533" t="s"/>
      <c r="AF533" t="s"/>
      <c r="AG533" t="s"/>
      <c r="AH533" t="s"/>
      <c r="AI533" t="s"/>
      <c r="AJ533" t="s"/>
      <c r="AK533" t="s">
        <v>87</v>
      </c>
      <c r="AL533" t="s">
        <v>88</v>
      </c>
      <c r="AM533" t="s"/>
      <c r="AN533" t="s">
        <v>87</v>
      </c>
      <c r="AO533" t="s"/>
      <c r="AP533" t="n">
        <v>122</v>
      </c>
      <c r="AQ533" t="s">
        <v>89</v>
      </c>
      <c r="AR533" t="s">
        <v>96</v>
      </c>
      <c r="AS533" t="s"/>
      <c r="AT533" t="s">
        <v>91</v>
      </c>
      <c r="AU533" t="s"/>
      <c r="AV533" t="s"/>
      <c r="AW533" t="s"/>
      <c r="AX533" t="s"/>
      <c r="AY533" t="n">
        <v>6796353</v>
      </c>
      <c r="AZ533" t="s">
        <v>718</v>
      </c>
      <c r="BA533" t="s"/>
      <c r="BB533" t="n">
        <v>99577</v>
      </c>
      <c r="BC533" t="s"/>
      <c r="BD533" t="s"/>
      <c r="BE533" t="s"/>
      <c r="BF533" t="s"/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/>
      <c r="BR533" t="s">
        <v>104</v>
      </c>
    </row>
    <row r="534" spans="1:70">
      <c r="A534" t="s">
        <v>70</v>
      </c>
      <c r="B534" t="s">
        <v>71</v>
      </c>
      <c r="C534" t="s">
        <v>72</v>
      </c>
      <c r="D534" t="n">
        <v>2</v>
      </c>
      <c r="E534" t="s">
        <v>719</v>
      </c>
      <c r="F534" t="n">
        <v>-1</v>
      </c>
      <c r="G534" t="s">
        <v>74</v>
      </c>
      <c r="H534" t="s">
        <v>75</v>
      </c>
      <c r="I534" t="s"/>
      <c r="J534" t="s">
        <v>76</v>
      </c>
      <c r="K534" t="n">
        <v>137</v>
      </c>
      <c r="L534" t="s">
        <v>77</v>
      </c>
      <c r="M534" t="s"/>
      <c r="N534" t="s">
        <v>172</v>
      </c>
      <c r="O534" t="s">
        <v>79</v>
      </c>
      <c r="P534" t="s">
        <v>719</v>
      </c>
      <c r="Q534" t="s"/>
      <c r="R534" t="s">
        <v>80</v>
      </c>
      <c r="S534" t="s">
        <v>288</v>
      </c>
      <c r="T534" t="s">
        <v>82</v>
      </c>
      <c r="U534" t="s"/>
      <c r="V534" t="s">
        <v>83</v>
      </c>
      <c r="W534" t="s">
        <v>84</v>
      </c>
      <c r="X534" t="s"/>
      <c r="Y534" t="s">
        <v>85</v>
      </c>
      <c r="Z534">
        <f>HYPERLINK("https://hotelmonitor-cachepage.eclerx.com/savepage/tk_15427245183095574_sr_2029.html","info")</f>
        <v/>
      </c>
      <c r="AA534" t="n">
        <v>-3538094</v>
      </c>
      <c r="AB534" t="s"/>
      <c r="AC534" t="s"/>
      <c r="AD534" t="s">
        <v>86</v>
      </c>
      <c r="AE534" t="s"/>
      <c r="AF534" t="s"/>
      <c r="AG534" t="s"/>
      <c r="AH534" t="s"/>
      <c r="AI534" t="s"/>
      <c r="AJ534" t="s"/>
      <c r="AK534" t="s">
        <v>87</v>
      </c>
      <c r="AL534" t="s">
        <v>88</v>
      </c>
      <c r="AM534" t="s"/>
      <c r="AN534" t="s">
        <v>87</v>
      </c>
      <c r="AO534" t="s"/>
      <c r="AP534" t="n">
        <v>85</v>
      </c>
      <c r="AQ534" t="s">
        <v>89</v>
      </c>
      <c r="AR534" t="s">
        <v>96</v>
      </c>
      <c r="AS534" t="s"/>
      <c r="AT534" t="s">
        <v>91</v>
      </c>
      <c r="AU534" t="s"/>
      <c r="AV534" t="s"/>
      <c r="AW534" t="s"/>
      <c r="AX534" t="s"/>
      <c r="AY534" t="n">
        <v>3538094</v>
      </c>
      <c r="AZ534" t="s">
        <v>720</v>
      </c>
      <c r="BA534" t="s"/>
      <c r="BB534" t="n">
        <v>133056</v>
      </c>
      <c r="BC534" t="n">
        <v>11.948144137859</v>
      </c>
      <c r="BD534" t="n">
        <v>44.174284438926</v>
      </c>
      <c r="BE534" t="s"/>
      <c r="BF534" t="s"/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/>
      <c r="BR534" t="s">
        <v>93</v>
      </c>
    </row>
    <row r="535" spans="1:70">
      <c r="A535" t="s">
        <v>70</v>
      </c>
      <c r="B535" t="s">
        <v>71</v>
      </c>
      <c r="C535" t="s">
        <v>72</v>
      </c>
      <c r="D535" t="n">
        <v>2</v>
      </c>
      <c r="E535" t="s">
        <v>721</v>
      </c>
      <c r="F535" t="n">
        <v>-1</v>
      </c>
      <c r="G535" t="s">
        <v>74</v>
      </c>
      <c r="H535" t="s">
        <v>75</v>
      </c>
      <c r="I535" t="s"/>
      <c r="J535" t="s">
        <v>76</v>
      </c>
      <c r="K535" t="n">
        <v>76</v>
      </c>
      <c r="L535" t="s">
        <v>77</v>
      </c>
      <c r="M535" t="s"/>
      <c r="N535" t="s">
        <v>143</v>
      </c>
      <c r="O535" t="s">
        <v>79</v>
      </c>
      <c r="P535" t="s">
        <v>721</v>
      </c>
      <c r="Q535" t="s"/>
      <c r="R535" t="s">
        <v>80</v>
      </c>
      <c r="S535" t="s">
        <v>381</v>
      </c>
      <c r="T535" t="s">
        <v>82</v>
      </c>
      <c r="U535" t="s"/>
      <c r="V535" t="s">
        <v>83</v>
      </c>
      <c r="W535" t="s">
        <v>84</v>
      </c>
      <c r="X535" t="s"/>
      <c r="Y535" t="s">
        <v>85</v>
      </c>
      <c r="Z535">
        <f>HYPERLINK("https://hotelmonitor-cachepage.eclerx.com/savepage/tk_15427244640112844_sr_2029.html","info")</f>
        <v/>
      </c>
      <c r="AA535" t="n">
        <v>-2442993</v>
      </c>
      <c r="AB535" t="s"/>
      <c r="AC535" t="s"/>
      <c r="AD535" t="s">
        <v>86</v>
      </c>
      <c r="AE535" t="s"/>
      <c r="AF535" t="s"/>
      <c r="AG535" t="s"/>
      <c r="AH535" t="s"/>
      <c r="AI535" t="s"/>
      <c r="AJ535" t="s"/>
      <c r="AK535" t="s">
        <v>87</v>
      </c>
      <c r="AL535" t="s">
        <v>88</v>
      </c>
      <c r="AM535" t="s"/>
      <c r="AN535" t="s">
        <v>87</v>
      </c>
      <c r="AO535" t="s"/>
      <c r="AP535" t="n">
        <v>63</v>
      </c>
      <c r="AQ535" t="s">
        <v>89</v>
      </c>
      <c r="AR535" t="s">
        <v>90</v>
      </c>
      <c r="AS535" t="s"/>
      <c r="AT535" t="s">
        <v>91</v>
      </c>
      <c r="AU535" t="s"/>
      <c r="AV535" t="s"/>
      <c r="AW535" t="s"/>
      <c r="AX535" t="s"/>
      <c r="AY535" t="n">
        <v>2442993</v>
      </c>
      <c r="AZ535" t="s">
        <v>722</v>
      </c>
      <c r="BA535" t="s"/>
      <c r="BB535" t="n">
        <v>100976</v>
      </c>
      <c r="BC535" t="n">
        <v>10.248773</v>
      </c>
      <c r="BD535" t="n">
        <v>44.818871</v>
      </c>
      <c r="BE535" t="s"/>
      <c r="BF535" t="s"/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/>
      <c r="BR535" t="s">
        <v>93</v>
      </c>
    </row>
    <row r="536" spans="1:70">
      <c r="A536" t="s">
        <v>70</v>
      </c>
      <c r="B536" t="s">
        <v>71</v>
      </c>
      <c r="C536" t="s">
        <v>72</v>
      </c>
      <c r="D536" t="n">
        <v>2</v>
      </c>
      <c r="E536" t="s">
        <v>721</v>
      </c>
      <c r="F536" t="n">
        <v>-1</v>
      </c>
      <c r="G536" t="s">
        <v>74</v>
      </c>
      <c r="H536" t="s">
        <v>75</v>
      </c>
      <c r="I536" t="s"/>
      <c r="J536" t="s">
        <v>76</v>
      </c>
      <c r="K536" t="n">
        <v>79</v>
      </c>
      <c r="L536" t="s">
        <v>77</v>
      </c>
      <c r="M536" t="s"/>
      <c r="N536" t="s">
        <v>172</v>
      </c>
      <c r="O536" t="s">
        <v>79</v>
      </c>
      <c r="P536" t="s">
        <v>721</v>
      </c>
      <c r="Q536" t="s"/>
      <c r="R536" t="s">
        <v>80</v>
      </c>
      <c r="S536" t="s">
        <v>325</v>
      </c>
      <c r="T536" t="s">
        <v>82</v>
      </c>
      <c r="U536" t="s"/>
      <c r="V536" t="s">
        <v>83</v>
      </c>
      <c r="W536" t="s">
        <v>84</v>
      </c>
      <c r="X536" t="s"/>
      <c r="Y536" t="s">
        <v>85</v>
      </c>
      <c r="Z536">
        <f>HYPERLINK("https://hotelmonitor-cachepage.eclerx.com/savepage/tk_15427244640112844_sr_2029.html","info")</f>
        <v/>
      </c>
      <c r="AA536" t="n">
        <v>-2442993</v>
      </c>
      <c r="AB536" t="s"/>
      <c r="AC536" t="s"/>
      <c r="AD536" t="s">
        <v>86</v>
      </c>
      <c r="AE536" t="s"/>
      <c r="AF536" t="s"/>
      <c r="AG536" t="s"/>
      <c r="AH536" t="s"/>
      <c r="AI536" t="s"/>
      <c r="AJ536" t="s"/>
      <c r="AK536" t="s">
        <v>87</v>
      </c>
      <c r="AL536" t="s">
        <v>88</v>
      </c>
      <c r="AM536" t="s"/>
      <c r="AN536" t="s">
        <v>87</v>
      </c>
      <c r="AO536" t="s"/>
      <c r="AP536" t="n">
        <v>63</v>
      </c>
      <c r="AQ536" t="s">
        <v>89</v>
      </c>
      <c r="AR536" t="s">
        <v>96</v>
      </c>
      <c r="AS536" t="s"/>
      <c r="AT536" t="s">
        <v>91</v>
      </c>
      <c r="AU536" t="s"/>
      <c r="AV536" t="s"/>
      <c r="AW536" t="s"/>
      <c r="AX536" t="s"/>
      <c r="AY536" t="n">
        <v>2442993</v>
      </c>
      <c r="AZ536" t="s">
        <v>722</v>
      </c>
      <c r="BA536" t="s"/>
      <c r="BB536" t="n">
        <v>100976</v>
      </c>
      <c r="BC536" t="n">
        <v>10.248773</v>
      </c>
      <c r="BD536" t="n">
        <v>44.818871</v>
      </c>
      <c r="BE536" t="s"/>
      <c r="BF536" t="s"/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/>
      <c r="BR536" t="s">
        <v>93</v>
      </c>
    </row>
    <row r="537" spans="1:70">
      <c r="A537" t="s">
        <v>70</v>
      </c>
      <c r="B537" t="s">
        <v>71</v>
      </c>
      <c r="C537" t="s">
        <v>72</v>
      </c>
      <c r="D537" t="n">
        <v>2</v>
      </c>
      <c r="E537" t="s">
        <v>721</v>
      </c>
      <c r="F537" t="n">
        <v>-1</v>
      </c>
      <c r="G537" t="s">
        <v>74</v>
      </c>
      <c r="H537" t="s">
        <v>75</v>
      </c>
      <c r="I537" t="s"/>
      <c r="J537" t="s">
        <v>76</v>
      </c>
      <c r="K537" t="n">
        <v>82</v>
      </c>
      <c r="L537" t="s">
        <v>77</v>
      </c>
      <c r="M537" t="s"/>
      <c r="N537" t="s">
        <v>129</v>
      </c>
      <c r="O537" t="s">
        <v>79</v>
      </c>
      <c r="P537" t="s">
        <v>721</v>
      </c>
      <c r="Q537" t="s"/>
      <c r="R537" t="s">
        <v>80</v>
      </c>
      <c r="S537" t="s">
        <v>424</v>
      </c>
      <c r="T537" t="s">
        <v>82</v>
      </c>
      <c r="U537" t="s"/>
      <c r="V537" t="s">
        <v>83</v>
      </c>
      <c r="W537" t="s">
        <v>84</v>
      </c>
      <c r="X537" t="s"/>
      <c r="Y537" t="s">
        <v>85</v>
      </c>
      <c r="Z537">
        <f>HYPERLINK("https://hotelmonitor-cachepage.eclerx.com/savepage/tk_15427244640112844_sr_2029.html","info")</f>
        <v/>
      </c>
      <c r="AA537" t="n">
        <v>-2442993</v>
      </c>
      <c r="AB537" t="s"/>
      <c r="AC537" t="s"/>
      <c r="AD537" t="s">
        <v>86</v>
      </c>
      <c r="AE537" t="s"/>
      <c r="AF537" t="s"/>
      <c r="AG537" t="s"/>
      <c r="AH537" t="s"/>
      <c r="AI537" t="s"/>
      <c r="AJ537" t="s"/>
      <c r="AK537" t="s">
        <v>87</v>
      </c>
      <c r="AL537" t="s">
        <v>88</v>
      </c>
      <c r="AM537" t="s"/>
      <c r="AN537" t="s">
        <v>87</v>
      </c>
      <c r="AO537" t="s"/>
      <c r="AP537" t="n">
        <v>63</v>
      </c>
      <c r="AQ537" t="s">
        <v>89</v>
      </c>
      <c r="AR537" t="s">
        <v>90</v>
      </c>
      <c r="AS537" t="s"/>
      <c r="AT537" t="s">
        <v>91</v>
      </c>
      <c r="AU537" t="s"/>
      <c r="AV537" t="s"/>
      <c r="AW537" t="s"/>
      <c r="AX537" t="s"/>
      <c r="AY537" t="n">
        <v>2442993</v>
      </c>
      <c r="AZ537" t="s">
        <v>722</v>
      </c>
      <c r="BA537" t="s"/>
      <c r="BB537" t="n">
        <v>100976</v>
      </c>
      <c r="BC537" t="n">
        <v>10.248773</v>
      </c>
      <c r="BD537" t="n">
        <v>44.818871</v>
      </c>
      <c r="BE537" t="s"/>
      <c r="BF537" t="s"/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/>
      <c r="BR537" t="s">
        <v>93</v>
      </c>
    </row>
    <row r="538" spans="1:70">
      <c r="A538" t="s">
        <v>70</v>
      </c>
      <c r="B538" t="s">
        <v>71</v>
      </c>
      <c r="C538" t="s">
        <v>72</v>
      </c>
      <c r="D538" t="n">
        <v>2</v>
      </c>
      <c r="E538" t="s">
        <v>721</v>
      </c>
      <c r="F538" t="n">
        <v>-1</v>
      </c>
      <c r="G538" t="s">
        <v>74</v>
      </c>
      <c r="H538" t="s">
        <v>75</v>
      </c>
      <c r="I538" t="s"/>
      <c r="J538" t="s">
        <v>76</v>
      </c>
      <c r="K538" t="n">
        <v>88</v>
      </c>
      <c r="L538" t="s">
        <v>77</v>
      </c>
      <c r="M538" t="s"/>
      <c r="N538" t="s">
        <v>172</v>
      </c>
      <c r="O538" t="s">
        <v>79</v>
      </c>
      <c r="P538" t="s">
        <v>721</v>
      </c>
      <c r="Q538" t="s"/>
      <c r="R538" t="s">
        <v>80</v>
      </c>
      <c r="S538" t="s">
        <v>539</v>
      </c>
      <c r="T538" t="s">
        <v>82</v>
      </c>
      <c r="U538" t="s"/>
      <c r="V538" t="s">
        <v>83</v>
      </c>
      <c r="W538" t="s">
        <v>84</v>
      </c>
      <c r="X538" t="s"/>
      <c r="Y538" t="s">
        <v>85</v>
      </c>
      <c r="Z538">
        <f>HYPERLINK("https://hotelmonitor-cachepage.eclerx.com/savepage/tk_15427244640112844_sr_2029.html","info")</f>
        <v/>
      </c>
      <c r="AA538" t="n">
        <v>-2442993</v>
      </c>
      <c r="AB538" t="s"/>
      <c r="AC538" t="s"/>
      <c r="AD538" t="s">
        <v>86</v>
      </c>
      <c r="AE538" t="s"/>
      <c r="AF538" t="s"/>
      <c r="AG538" t="s"/>
      <c r="AH538" t="s"/>
      <c r="AI538" t="s"/>
      <c r="AJ538" t="s"/>
      <c r="AK538" t="s">
        <v>87</v>
      </c>
      <c r="AL538" t="s">
        <v>88</v>
      </c>
      <c r="AM538" t="s"/>
      <c r="AN538" t="s">
        <v>87</v>
      </c>
      <c r="AO538" t="s"/>
      <c r="AP538" t="n">
        <v>63</v>
      </c>
      <c r="AQ538" t="s">
        <v>89</v>
      </c>
      <c r="AR538" t="s">
        <v>96</v>
      </c>
      <c r="AS538" t="s"/>
      <c r="AT538" t="s">
        <v>91</v>
      </c>
      <c r="AU538" t="s"/>
      <c r="AV538" t="s"/>
      <c r="AW538" t="s"/>
      <c r="AX538" t="s"/>
      <c r="AY538" t="n">
        <v>2442993</v>
      </c>
      <c r="AZ538" t="s">
        <v>722</v>
      </c>
      <c r="BA538" t="s"/>
      <c r="BB538" t="n">
        <v>100976</v>
      </c>
      <c r="BC538" t="n">
        <v>10.248773</v>
      </c>
      <c r="BD538" t="n">
        <v>44.818871</v>
      </c>
      <c r="BE538" t="s"/>
      <c r="BF538" t="s"/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/>
      <c r="BR538" t="s">
        <v>93</v>
      </c>
    </row>
    <row r="539" spans="1:70">
      <c r="A539" t="s">
        <v>70</v>
      </c>
      <c r="B539" t="s">
        <v>71</v>
      </c>
      <c r="C539" t="s">
        <v>72</v>
      </c>
      <c r="D539" t="n">
        <v>2</v>
      </c>
      <c r="E539" t="s">
        <v>721</v>
      </c>
      <c r="F539" t="n">
        <v>-1</v>
      </c>
      <c r="G539" t="s">
        <v>74</v>
      </c>
      <c r="H539" t="s">
        <v>75</v>
      </c>
      <c r="I539" t="s"/>
      <c r="J539" t="s">
        <v>76</v>
      </c>
      <c r="K539" t="n">
        <v>89</v>
      </c>
      <c r="L539" t="s">
        <v>77</v>
      </c>
      <c r="M539" t="s"/>
      <c r="N539" t="s">
        <v>138</v>
      </c>
      <c r="O539" t="s">
        <v>79</v>
      </c>
      <c r="P539" t="s">
        <v>721</v>
      </c>
      <c r="Q539" t="s"/>
      <c r="R539" t="s">
        <v>80</v>
      </c>
      <c r="S539" t="s">
        <v>418</v>
      </c>
      <c r="T539" t="s">
        <v>82</v>
      </c>
      <c r="U539" t="s"/>
      <c r="V539" t="s">
        <v>83</v>
      </c>
      <c r="W539" t="s">
        <v>84</v>
      </c>
      <c r="X539" t="s"/>
      <c r="Y539" t="s">
        <v>85</v>
      </c>
      <c r="Z539">
        <f>HYPERLINK("https://hotelmonitor-cachepage.eclerx.com/savepage/tk_15427244640112844_sr_2029.html","info")</f>
        <v/>
      </c>
      <c r="AA539" t="n">
        <v>-2442993</v>
      </c>
      <c r="AB539" t="s"/>
      <c r="AC539" t="s"/>
      <c r="AD539" t="s">
        <v>86</v>
      </c>
      <c r="AE539" t="s"/>
      <c r="AF539" t="s"/>
      <c r="AG539" t="s"/>
      <c r="AH539" t="s"/>
      <c r="AI539" t="s"/>
      <c r="AJ539" t="s"/>
      <c r="AK539" t="s">
        <v>87</v>
      </c>
      <c r="AL539" t="s">
        <v>88</v>
      </c>
      <c r="AM539" t="s"/>
      <c r="AN539" t="s">
        <v>87</v>
      </c>
      <c r="AO539" t="s"/>
      <c r="AP539" t="n">
        <v>63</v>
      </c>
      <c r="AQ539" t="s">
        <v>89</v>
      </c>
      <c r="AR539" t="s">
        <v>96</v>
      </c>
      <c r="AS539" t="s"/>
      <c r="AT539" t="s">
        <v>91</v>
      </c>
      <c r="AU539" t="s"/>
      <c r="AV539" t="s"/>
      <c r="AW539" t="s"/>
      <c r="AX539" t="s"/>
      <c r="AY539" t="n">
        <v>2442993</v>
      </c>
      <c r="AZ539" t="s">
        <v>722</v>
      </c>
      <c r="BA539" t="s"/>
      <c r="BB539" t="n">
        <v>100976</v>
      </c>
      <c r="BC539" t="n">
        <v>10.248773</v>
      </c>
      <c r="BD539" t="n">
        <v>44.818871</v>
      </c>
      <c r="BE539" t="s"/>
      <c r="BF539" t="s"/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/>
      <c r="BR539" t="s">
        <v>93</v>
      </c>
    </row>
    <row r="540" spans="1:70">
      <c r="A540" t="s">
        <v>70</v>
      </c>
      <c r="B540" t="s">
        <v>71</v>
      </c>
      <c r="C540" t="s">
        <v>72</v>
      </c>
      <c r="D540" t="n">
        <v>2</v>
      </c>
      <c r="E540" t="s">
        <v>721</v>
      </c>
      <c r="F540" t="n">
        <v>-1</v>
      </c>
      <c r="G540" t="s">
        <v>74</v>
      </c>
      <c r="H540" t="s">
        <v>75</v>
      </c>
      <c r="I540" t="s"/>
      <c r="J540" t="s">
        <v>76</v>
      </c>
      <c r="K540" t="n">
        <v>92</v>
      </c>
      <c r="L540" t="s">
        <v>77</v>
      </c>
      <c r="M540" t="s"/>
      <c r="N540" t="s">
        <v>189</v>
      </c>
      <c r="O540" t="s">
        <v>79</v>
      </c>
      <c r="P540" t="s">
        <v>721</v>
      </c>
      <c r="Q540" t="s"/>
      <c r="R540" t="s">
        <v>80</v>
      </c>
      <c r="S540" t="s">
        <v>405</v>
      </c>
      <c r="T540" t="s">
        <v>82</v>
      </c>
      <c r="U540" t="s"/>
      <c r="V540" t="s">
        <v>83</v>
      </c>
      <c r="W540" t="s">
        <v>84</v>
      </c>
      <c r="X540" t="s"/>
      <c r="Y540" t="s">
        <v>85</v>
      </c>
      <c r="Z540">
        <f>HYPERLINK("https://hotelmonitor-cachepage.eclerx.com/savepage/tk_15427244640112844_sr_2029.html","info")</f>
        <v/>
      </c>
      <c r="AA540" t="n">
        <v>-2442993</v>
      </c>
      <c r="AB540" t="s"/>
      <c r="AC540" t="s"/>
      <c r="AD540" t="s">
        <v>86</v>
      </c>
      <c r="AE540" t="s"/>
      <c r="AF540" t="s"/>
      <c r="AG540" t="s"/>
      <c r="AH540" t="s"/>
      <c r="AI540" t="s"/>
      <c r="AJ540" t="s"/>
      <c r="AK540" t="s">
        <v>87</v>
      </c>
      <c r="AL540" t="s">
        <v>88</v>
      </c>
      <c r="AM540" t="s"/>
      <c r="AN540" t="s">
        <v>87</v>
      </c>
      <c r="AO540" t="s"/>
      <c r="AP540" t="n">
        <v>63</v>
      </c>
      <c r="AQ540" t="s">
        <v>89</v>
      </c>
      <c r="AR540" t="s">
        <v>96</v>
      </c>
      <c r="AS540" t="s"/>
      <c r="AT540" t="s">
        <v>91</v>
      </c>
      <c r="AU540" t="s"/>
      <c r="AV540" t="s"/>
      <c r="AW540" t="s"/>
      <c r="AX540" t="s"/>
      <c r="AY540" t="n">
        <v>2442993</v>
      </c>
      <c r="AZ540" t="s">
        <v>722</v>
      </c>
      <c r="BA540" t="s"/>
      <c r="BB540" t="n">
        <v>100976</v>
      </c>
      <c r="BC540" t="n">
        <v>10.248773</v>
      </c>
      <c r="BD540" t="n">
        <v>44.818871</v>
      </c>
      <c r="BE540" t="s"/>
      <c r="BF540" t="s"/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/>
      <c r="BR540" t="s">
        <v>93</v>
      </c>
    </row>
    <row r="541" spans="1:70">
      <c r="A541" t="s">
        <v>70</v>
      </c>
      <c r="B541" t="s">
        <v>71</v>
      </c>
      <c r="C541" t="s">
        <v>72</v>
      </c>
      <c r="D541" t="n">
        <v>2</v>
      </c>
      <c r="E541" t="s">
        <v>721</v>
      </c>
      <c r="F541" t="n">
        <v>-1</v>
      </c>
      <c r="G541" t="s">
        <v>74</v>
      </c>
      <c r="H541" t="s">
        <v>75</v>
      </c>
      <c r="I541" t="s"/>
      <c r="J541" t="s">
        <v>76</v>
      </c>
      <c r="K541" t="n">
        <v>93</v>
      </c>
      <c r="L541" t="s">
        <v>77</v>
      </c>
      <c r="M541" t="s"/>
      <c r="N541" t="s">
        <v>94</v>
      </c>
      <c r="O541" t="s">
        <v>79</v>
      </c>
      <c r="P541" t="s">
        <v>721</v>
      </c>
      <c r="Q541" t="s"/>
      <c r="R541" t="s">
        <v>80</v>
      </c>
      <c r="S541" t="s">
        <v>256</v>
      </c>
      <c r="T541" t="s">
        <v>82</v>
      </c>
      <c r="U541" t="s"/>
      <c r="V541" t="s">
        <v>83</v>
      </c>
      <c r="W541" t="s">
        <v>84</v>
      </c>
      <c r="X541" t="s"/>
      <c r="Y541" t="s">
        <v>85</v>
      </c>
      <c r="Z541">
        <f>HYPERLINK("https://hotelmonitor-cachepage.eclerx.com/savepage/tk_15427244640112844_sr_2029.html","info")</f>
        <v/>
      </c>
      <c r="AA541" t="n">
        <v>-2442993</v>
      </c>
      <c r="AB541" t="s"/>
      <c r="AC541" t="s"/>
      <c r="AD541" t="s">
        <v>86</v>
      </c>
      <c r="AE541" t="s"/>
      <c r="AF541" t="s"/>
      <c r="AG541" t="s"/>
      <c r="AH541" t="s"/>
      <c r="AI541" t="s"/>
      <c r="AJ541" t="s"/>
      <c r="AK541" t="s">
        <v>87</v>
      </c>
      <c r="AL541" t="s">
        <v>88</v>
      </c>
      <c r="AM541" t="s"/>
      <c r="AN541" t="s">
        <v>87</v>
      </c>
      <c r="AO541" t="s"/>
      <c r="AP541" t="n">
        <v>63</v>
      </c>
      <c r="AQ541" t="s">
        <v>89</v>
      </c>
      <c r="AR541" t="s">
        <v>96</v>
      </c>
      <c r="AS541" t="s"/>
      <c r="AT541" t="s">
        <v>91</v>
      </c>
      <c r="AU541" t="s"/>
      <c r="AV541" t="s"/>
      <c r="AW541" t="s"/>
      <c r="AX541" t="s"/>
      <c r="AY541" t="n">
        <v>2442993</v>
      </c>
      <c r="AZ541" t="s">
        <v>722</v>
      </c>
      <c r="BA541" t="s"/>
      <c r="BB541" t="n">
        <v>100976</v>
      </c>
      <c r="BC541" t="n">
        <v>10.248773</v>
      </c>
      <c r="BD541" t="n">
        <v>44.818871</v>
      </c>
      <c r="BE541" t="s"/>
      <c r="BF541" t="s"/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/>
      <c r="BR541" t="s">
        <v>93</v>
      </c>
    </row>
    <row r="542" spans="1:70">
      <c r="A542" t="s">
        <v>70</v>
      </c>
      <c r="B542" t="s">
        <v>71</v>
      </c>
      <c r="C542" t="s">
        <v>72</v>
      </c>
      <c r="D542" t="n">
        <v>2</v>
      </c>
      <c r="E542" t="s">
        <v>721</v>
      </c>
      <c r="F542" t="n">
        <v>-1</v>
      </c>
      <c r="G542" t="s">
        <v>74</v>
      </c>
      <c r="H542" t="s">
        <v>75</v>
      </c>
      <c r="I542" t="s"/>
      <c r="J542" t="s">
        <v>76</v>
      </c>
      <c r="K542" t="n">
        <v>94</v>
      </c>
      <c r="L542" t="s">
        <v>77</v>
      </c>
      <c r="M542" t="s"/>
      <c r="N542" t="s">
        <v>394</v>
      </c>
      <c r="O542" t="s">
        <v>79</v>
      </c>
      <c r="P542" t="s">
        <v>721</v>
      </c>
      <c r="Q542" t="s"/>
      <c r="R542" t="s">
        <v>80</v>
      </c>
      <c r="S542" t="s">
        <v>398</v>
      </c>
      <c r="T542" t="s">
        <v>82</v>
      </c>
      <c r="U542" t="s"/>
      <c r="V542" t="s">
        <v>83</v>
      </c>
      <c r="W542" t="s">
        <v>84</v>
      </c>
      <c r="X542" t="s"/>
      <c r="Y542" t="s">
        <v>85</v>
      </c>
      <c r="Z542">
        <f>HYPERLINK("https://hotelmonitor-cachepage.eclerx.com/savepage/tk_15427244640112844_sr_2029.html","info")</f>
        <v/>
      </c>
      <c r="AA542" t="n">
        <v>-2442993</v>
      </c>
      <c r="AB542" t="s"/>
      <c r="AC542" t="s"/>
      <c r="AD542" t="s">
        <v>86</v>
      </c>
      <c r="AE542" t="s"/>
      <c r="AF542" t="s"/>
      <c r="AG542" t="s"/>
      <c r="AH542" t="s"/>
      <c r="AI542" t="s"/>
      <c r="AJ542" t="s"/>
      <c r="AK542" t="s">
        <v>87</v>
      </c>
      <c r="AL542" t="s">
        <v>88</v>
      </c>
      <c r="AM542" t="s"/>
      <c r="AN542" t="s">
        <v>87</v>
      </c>
      <c r="AO542" t="s"/>
      <c r="AP542" t="n">
        <v>63</v>
      </c>
      <c r="AQ542" t="s">
        <v>89</v>
      </c>
      <c r="AR542" t="s">
        <v>90</v>
      </c>
      <c r="AS542" t="s"/>
      <c r="AT542" t="s">
        <v>91</v>
      </c>
      <c r="AU542" t="s"/>
      <c r="AV542" t="s"/>
      <c r="AW542" t="s"/>
      <c r="AX542" t="s"/>
      <c r="AY542" t="n">
        <v>2442993</v>
      </c>
      <c r="AZ542" t="s">
        <v>722</v>
      </c>
      <c r="BA542" t="s"/>
      <c r="BB542" t="n">
        <v>100976</v>
      </c>
      <c r="BC542" t="n">
        <v>10.248773</v>
      </c>
      <c r="BD542" t="n">
        <v>44.818871</v>
      </c>
      <c r="BE542" t="s"/>
      <c r="BF542" t="s"/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/>
      <c r="BR542" t="s">
        <v>93</v>
      </c>
    </row>
    <row r="543" spans="1:70">
      <c r="A543" t="s">
        <v>70</v>
      </c>
      <c r="B543" t="s">
        <v>71</v>
      </c>
      <c r="C543" t="s">
        <v>72</v>
      </c>
      <c r="D543" t="n">
        <v>2</v>
      </c>
      <c r="E543" t="s">
        <v>723</v>
      </c>
      <c r="F543" t="n">
        <v>-1</v>
      </c>
      <c r="G543" t="s">
        <v>74</v>
      </c>
      <c r="H543" t="s">
        <v>75</v>
      </c>
      <c r="I543" t="s"/>
      <c r="J543" t="s">
        <v>76</v>
      </c>
      <c r="K543" t="n">
        <v>434</v>
      </c>
      <c r="L543" t="s">
        <v>77</v>
      </c>
      <c r="M543" t="s"/>
      <c r="N543" t="s">
        <v>138</v>
      </c>
      <c r="O543" t="s">
        <v>79</v>
      </c>
      <c r="P543" t="s">
        <v>723</v>
      </c>
      <c r="Q543" t="s"/>
      <c r="R543" t="s">
        <v>80</v>
      </c>
      <c r="S543" t="s">
        <v>724</v>
      </c>
      <c r="T543" t="s">
        <v>82</v>
      </c>
      <c r="U543" t="s"/>
      <c r="V543" t="s">
        <v>83</v>
      </c>
      <c r="W543" t="s">
        <v>84</v>
      </c>
      <c r="X543" t="s"/>
      <c r="Y543" t="s">
        <v>85</v>
      </c>
      <c r="Z543">
        <f>HYPERLINK("https://hotelmonitor-cachepage.eclerx.com/savepage/tk_15427243247990246_sr_2029.html","info")</f>
        <v/>
      </c>
      <c r="AA543" t="n">
        <v>-6796344</v>
      </c>
      <c r="AB543" t="s"/>
      <c r="AC543" t="s"/>
      <c r="AD543" t="s">
        <v>86</v>
      </c>
      <c r="AE543" t="s"/>
      <c r="AF543" t="s"/>
      <c r="AG543" t="s"/>
      <c r="AH543" t="s"/>
      <c r="AI543" t="s"/>
      <c r="AJ543" t="s"/>
      <c r="AK543" t="s">
        <v>87</v>
      </c>
      <c r="AL543" t="s">
        <v>88</v>
      </c>
      <c r="AM543" t="s"/>
      <c r="AN543" t="s">
        <v>87</v>
      </c>
      <c r="AO543" t="s"/>
      <c r="AP543" t="n">
        <v>8</v>
      </c>
      <c r="AQ543" t="s">
        <v>89</v>
      </c>
      <c r="AR543" t="s">
        <v>96</v>
      </c>
      <c r="AS543" t="s"/>
      <c r="AT543" t="s">
        <v>91</v>
      </c>
      <c r="AU543" t="s"/>
      <c r="AV543" t="s"/>
      <c r="AW543" t="s"/>
      <c r="AX543" t="s"/>
      <c r="AY543" t="n">
        <v>6796344</v>
      </c>
      <c r="AZ543" t="s">
        <v>725</v>
      </c>
      <c r="BA543" t="s"/>
      <c r="BB543" t="n">
        <v>159751</v>
      </c>
      <c r="BC543" t="s"/>
      <c r="BD543" t="s"/>
      <c r="BE543" t="s"/>
      <c r="BF543" t="s"/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/>
      <c r="BR543" t="s">
        <v>93</v>
      </c>
    </row>
    <row r="544" spans="1:70">
      <c r="A544" t="s">
        <v>70</v>
      </c>
      <c r="B544" t="s">
        <v>71</v>
      </c>
      <c r="C544" t="s">
        <v>72</v>
      </c>
      <c r="D544" t="n">
        <v>2</v>
      </c>
      <c r="E544" t="s">
        <v>723</v>
      </c>
      <c r="F544" t="n">
        <v>-1</v>
      </c>
      <c r="G544" t="s">
        <v>74</v>
      </c>
      <c r="H544" t="s">
        <v>75</v>
      </c>
      <c r="I544" t="s"/>
      <c r="J544" t="s">
        <v>76</v>
      </c>
      <c r="K544" t="n">
        <v>434</v>
      </c>
      <c r="L544" t="s">
        <v>77</v>
      </c>
      <c r="M544" t="s"/>
      <c r="N544" t="s">
        <v>193</v>
      </c>
      <c r="O544" t="s">
        <v>79</v>
      </c>
      <c r="P544" t="s">
        <v>723</v>
      </c>
      <c r="Q544" t="s"/>
      <c r="R544" t="s">
        <v>80</v>
      </c>
      <c r="S544" t="s">
        <v>724</v>
      </c>
      <c r="T544" t="s">
        <v>82</v>
      </c>
      <c r="U544" t="s"/>
      <c r="V544" t="s">
        <v>83</v>
      </c>
      <c r="W544" t="s">
        <v>84</v>
      </c>
      <c r="X544" t="s"/>
      <c r="Y544" t="s">
        <v>85</v>
      </c>
      <c r="Z544">
        <f>HYPERLINK("https://hotelmonitor-cachepage.eclerx.com/savepage/tk_15427243247990246_sr_2029.html","info")</f>
        <v/>
      </c>
      <c r="AA544" t="n">
        <v>-6796344</v>
      </c>
      <c r="AB544" t="s"/>
      <c r="AC544" t="s"/>
      <c r="AD544" t="s">
        <v>86</v>
      </c>
      <c r="AE544" t="s"/>
      <c r="AF544" t="s"/>
      <c r="AG544" t="s"/>
      <c r="AH544" t="s"/>
      <c r="AI544" t="s"/>
      <c r="AJ544" t="s"/>
      <c r="AK544" t="s">
        <v>87</v>
      </c>
      <c r="AL544" t="s">
        <v>88</v>
      </c>
      <c r="AM544" t="s"/>
      <c r="AN544" t="s">
        <v>87</v>
      </c>
      <c r="AO544" t="s"/>
      <c r="AP544" t="n">
        <v>8</v>
      </c>
      <c r="AQ544" t="s">
        <v>89</v>
      </c>
      <c r="AR544" t="s">
        <v>96</v>
      </c>
      <c r="AS544" t="s"/>
      <c r="AT544" t="s">
        <v>91</v>
      </c>
      <c r="AU544" t="s"/>
      <c r="AV544" t="s"/>
      <c r="AW544" t="s"/>
      <c r="AX544" t="s"/>
      <c r="AY544" t="n">
        <v>6796344</v>
      </c>
      <c r="AZ544" t="s">
        <v>725</v>
      </c>
      <c r="BA544" t="s"/>
      <c r="BB544" t="n">
        <v>159751</v>
      </c>
      <c r="BC544" t="s"/>
      <c r="BD544" t="s"/>
      <c r="BE544" t="s"/>
      <c r="BF544" t="s"/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/>
      <c r="BR544" t="s">
        <v>93</v>
      </c>
    </row>
    <row r="545" spans="1:70">
      <c r="A545" t="s">
        <v>70</v>
      </c>
      <c r="B545" t="s">
        <v>71</v>
      </c>
      <c r="C545" t="s">
        <v>72</v>
      </c>
      <c r="D545" t="n">
        <v>2</v>
      </c>
      <c r="E545" t="s">
        <v>726</v>
      </c>
      <c r="F545" t="n">
        <v>-1</v>
      </c>
      <c r="G545" t="s">
        <v>74</v>
      </c>
      <c r="H545" t="s">
        <v>75</v>
      </c>
      <c r="I545" t="s"/>
      <c r="J545" t="s">
        <v>76</v>
      </c>
      <c r="K545" t="n">
        <v>65</v>
      </c>
      <c r="L545" t="s">
        <v>77</v>
      </c>
      <c r="M545" t="s"/>
      <c r="N545" t="s">
        <v>94</v>
      </c>
      <c r="O545" t="s">
        <v>79</v>
      </c>
      <c r="P545" t="s">
        <v>726</v>
      </c>
      <c r="Q545" t="s"/>
      <c r="R545" t="s">
        <v>80</v>
      </c>
      <c r="S545" t="s">
        <v>323</v>
      </c>
      <c r="T545" t="s">
        <v>82</v>
      </c>
      <c r="U545" t="s"/>
      <c r="V545" t="s">
        <v>83</v>
      </c>
      <c r="W545" t="s">
        <v>84</v>
      </c>
      <c r="X545" t="s"/>
      <c r="Y545" t="s">
        <v>85</v>
      </c>
      <c r="Z545">
        <f>HYPERLINK("https://hotelmonitor-cachepage.eclerx.com/savepage/tk_1542724408458737_sr_2029.html","info")</f>
        <v/>
      </c>
      <c r="AA545" t="n">
        <v>-2311997</v>
      </c>
      <c r="AB545" t="s"/>
      <c r="AC545" t="s"/>
      <c r="AD545" t="s">
        <v>86</v>
      </c>
      <c r="AE545" t="s"/>
      <c r="AF545" t="s"/>
      <c r="AG545" t="s"/>
      <c r="AH545" t="s"/>
      <c r="AI545" t="s"/>
      <c r="AJ545" t="s"/>
      <c r="AK545" t="s">
        <v>87</v>
      </c>
      <c r="AL545" t="s">
        <v>88</v>
      </c>
      <c r="AM545" t="s"/>
      <c r="AN545" t="s">
        <v>87</v>
      </c>
      <c r="AO545" t="s"/>
      <c r="AP545" t="n">
        <v>41</v>
      </c>
      <c r="AQ545" t="s">
        <v>89</v>
      </c>
      <c r="AR545" t="s">
        <v>96</v>
      </c>
      <c r="AS545" t="s"/>
      <c r="AT545" t="s">
        <v>91</v>
      </c>
      <c r="AU545" t="s"/>
      <c r="AV545" t="s"/>
      <c r="AW545" t="s"/>
      <c r="AX545" t="s"/>
      <c r="AY545" t="n">
        <v>2311997</v>
      </c>
      <c r="AZ545" t="s">
        <v>727</v>
      </c>
      <c r="BA545" t="s"/>
      <c r="BB545" t="n">
        <v>108087</v>
      </c>
      <c r="BC545" t="n">
        <v>11.320219</v>
      </c>
      <c r="BD545" t="n">
        <v>44.501575</v>
      </c>
      <c r="BE545" t="s"/>
      <c r="BF545" t="s"/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/>
      <c r="BR545" t="s">
        <v>93</v>
      </c>
    </row>
    <row r="546" spans="1:70">
      <c r="A546" t="s">
        <v>70</v>
      </c>
      <c r="B546" t="s">
        <v>71</v>
      </c>
      <c r="C546" t="s">
        <v>72</v>
      </c>
      <c r="D546" t="n">
        <v>2</v>
      </c>
      <c r="E546" t="s">
        <v>726</v>
      </c>
      <c r="F546" t="n">
        <v>-1</v>
      </c>
      <c r="G546" t="s">
        <v>74</v>
      </c>
      <c r="H546" t="s">
        <v>75</v>
      </c>
      <c r="I546" t="s"/>
      <c r="J546" t="s">
        <v>76</v>
      </c>
      <c r="K546" t="n">
        <v>67</v>
      </c>
      <c r="L546" t="s">
        <v>77</v>
      </c>
      <c r="M546" t="s"/>
      <c r="N546" t="s">
        <v>97</v>
      </c>
      <c r="O546" t="s">
        <v>79</v>
      </c>
      <c r="P546" t="s">
        <v>726</v>
      </c>
      <c r="Q546" t="s"/>
      <c r="R546" t="s">
        <v>80</v>
      </c>
      <c r="S546" t="s">
        <v>167</v>
      </c>
      <c r="T546" t="s">
        <v>82</v>
      </c>
      <c r="U546" t="s"/>
      <c r="V546" t="s">
        <v>83</v>
      </c>
      <c r="W546" t="s">
        <v>84</v>
      </c>
      <c r="X546" t="s"/>
      <c r="Y546" t="s">
        <v>85</v>
      </c>
      <c r="Z546">
        <f>HYPERLINK("https://hotelmonitor-cachepage.eclerx.com/savepage/tk_1542724408458737_sr_2029.html","info")</f>
        <v/>
      </c>
      <c r="AA546" t="n">
        <v>-2311997</v>
      </c>
      <c r="AB546" t="s"/>
      <c r="AC546" t="s"/>
      <c r="AD546" t="s">
        <v>86</v>
      </c>
      <c r="AE546" t="s"/>
      <c r="AF546" t="s"/>
      <c r="AG546" t="s"/>
      <c r="AH546" t="s"/>
      <c r="AI546" t="s"/>
      <c r="AJ546" t="s"/>
      <c r="AK546" t="s">
        <v>87</v>
      </c>
      <c r="AL546" t="s">
        <v>88</v>
      </c>
      <c r="AM546" t="s"/>
      <c r="AN546" t="s">
        <v>87</v>
      </c>
      <c r="AO546" t="s"/>
      <c r="AP546" t="n">
        <v>41</v>
      </c>
      <c r="AQ546" t="s">
        <v>89</v>
      </c>
      <c r="AR546" t="s">
        <v>99</v>
      </c>
      <c r="AS546" t="s"/>
      <c r="AT546" t="s">
        <v>91</v>
      </c>
      <c r="AU546" t="s"/>
      <c r="AV546" t="s"/>
      <c r="AW546" t="s"/>
      <c r="AX546" t="s"/>
      <c r="AY546" t="n">
        <v>2311997</v>
      </c>
      <c r="AZ546" t="s">
        <v>727</v>
      </c>
      <c r="BA546" t="s"/>
      <c r="BB546" t="n">
        <v>108087</v>
      </c>
      <c r="BC546" t="n">
        <v>11.320219</v>
      </c>
      <c r="BD546" t="n">
        <v>44.501575</v>
      </c>
      <c r="BE546" t="s"/>
      <c r="BF546" t="s"/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/>
      <c r="BR546" t="s">
        <v>93</v>
      </c>
    </row>
    <row r="547" spans="1:70">
      <c r="A547" t="s">
        <v>70</v>
      </c>
      <c r="B547" t="s">
        <v>71</v>
      </c>
      <c r="C547" t="s">
        <v>72</v>
      </c>
      <c r="D547" t="n">
        <v>2</v>
      </c>
      <c r="E547" t="s">
        <v>728</v>
      </c>
      <c r="F547" t="n">
        <v>-1</v>
      </c>
      <c r="G547" t="s">
        <v>74</v>
      </c>
      <c r="H547" t="s">
        <v>75</v>
      </c>
      <c r="I547" t="s"/>
      <c r="J547" t="s">
        <v>76</v>
      </c>
      <c r="K547" t="n">
        <v>130</v>
      </c>
      <c r="L547" t="s">
        <v>77</v>
      </c>
      <c r="M547" t="s"/>
      <c r="N547" t="s">
        <v>272</v>
      </c>
      <c r="O547" t="s">
        <v>79</v>
      </c>
      <c r="P547" t="s">
        <v>728</v>
      </c>
      <c r="Q547" t="s"/>
      <c r="R547" t="s">
        <v>80</v>
      </c>
      <c r="S547" t="s">
        <v>373</v>
      </c>
      <c r="T547" t="s">
        <v>82</v>
      </c>
      <c r="U547" t="s"/>
      <c r="V547" t="s">
        <v>83</v>
      </c>
      <c r="W547" t="s">
        <v>84</v>
      </c>
      <c r="X547" t="s"/>
      <c r="Y547" t="s">
        <v>85</v>
      </c>
      <c r="Z547">
        <f>HYPERLINK("https://hotelmonitor-cachepage.eclerx.com/savepage/tk_15427244161029778_sr_2029.html","info")</f>
        <v/>
      </c>
      <c r="AA547" t="n">
        <v>-2311925</v>
      </c>
      <c r="AB547" t="s"/>
      <c r="AC547" t="s"/>
      <c r="AD547" t="s">
        <v>86</v>
      </c>
      <c r="AE547" t="s"/>
      <c r="AF547" t="s"/>
      <c r="AG547" t="s"/>
      <c r="AH547" t="s"/>
      <c r="AI547" t="s"/>
      <c r="AJ547" t="s"/>
      <c r="AK547" t="s">
        <v>87</v>
      </c>
      <c r="AL547" t="s">
        <v>88</v>
      </c>
      <c r="AM547" t="s"/>
      <c r="AN547" t="s">
        <v>87</v>
      </c>
      <c r="AO547" t="s"/>
      <c r="AP547" t="n">
        <v>44</v>
      </c>
      <c r="AQ547" t="s">
        <v>89</v>
      </c>
      <c r="AR547" t="s">
        <v>96</v>
      </c>
      <c r="AS547" t="s"/>
      <c r="AT547" t="s">
        <v>91</v>
      </c>
      <c r="AU547" t="s"/>
      <c r="AV547" t="s"/>
      <c r="AW547" t="s"/>
      <c r="AX547" t="s"/>
      <c r="AY547" t="n">
        <v>2311925</v>
      </c>
      <c r="AZ547" t="s">
        <v>729</v>
      </c>
      <c r="BA547" t="s"/>
      <c r="BB547" t="n">
        <v>55142</v>
      </c>
      <c r="BC547" t="n">
        <v>12.357392907143</v>
      </c>
      <c r="BD547" t="n">
        <v>44.26473669595</v>
      </c>
      <c r="BE547" t="s"/>
      <c r="BF547" t="s"/>
      <c r="BG547" t="s"/>
      <c r="BH547" t="s"/>
      <c r="BI547" t="s"/>
      <c r="BJ547" t="s"/>
      <c r="BK547" t="s"/>
      <c r="BL547" t="s"/>
      <c r="BM547" t="s"/>
      <c r="BN547" t="s"/>
      <c r="BO547" t="s"/>
      <c r="BP547" t="s"/>
      <c r="BQ547" t="s"/>
      <c r="BR547" t="s">
        <v>93</v>
      </c>
    </row>
    <row r="548" spans="1:70">
      <c r="A548" t="s">
        <v>70</v>
      </c>
      <c r="B548" t="s">
        <v>71</v>
      </c>
      <c r="C548" t="s">
        <v>72</v>
      </c>
      <c r="D548" t="n">
        <v>2</v>
      </c>
      <c r="E548" t="s">
        <v>728</v>
      </c>
      <c r="F548" t="n">
        <v>-1</v>
      </c>
      <c r="G548" t="s">
        <v>74</v>
      </c>
      <c r="H548" t="s">
        <v>75</v>
      </c>
      <c r="I548" t="s"/>
      <c r="J548" t="s">
        <v>76</v>
      </c>
      <c r="K548" t="n">
        <v>138</v>
      </c>
      <c r="L548" t="s">
        <v>77</v>
      </c>
      <c r="M548" t="s"/>
      <c r="N548" t="s">
        <v>169</v>
      </c>
      <c r="O548" t="s">
        <v>79</v>
      </c>
      <c r="P548" t="s">
        <v>728</v>
      </c>
      <c r="Q548" t="s"/>
      <c r="R548" t="s">
        <v>80</v>
      </c>
      <c r="S548" t="s">
        <v>242</v>
      </c>
      <c r="T548" t="s">
        <v>82</v>
      </c>
      <c r="U548" t="s"/>
      <c r="V548" t="s">
        <v>83</v>
      </c>
      <c r="W548" t="s">
        <v>84</v>
      </c>
      <c r="X548" t="s"/>
      <c r="Y548" t="s">
        <v>85</v>
      </c>
      <c r="Z548">
        <f>HYPERLINK("https://hotelmonitor-cachepage.eclerx.com/savepage/tk_15427244161029778_sr_2029.html","info")</f>
        <v/>
      </c>
      <c r="AA548" t="n">
        <v>-2311925</v>
      </c>
      <c r="AB548" t="s"/>
      <c r="AC548" t="s"/>
      <c r="AD548" t="s">
        <v>86</v>
      </c>
      <c r="AE548" t="s"/>
      <c r="AF548" t="s"/>
      <c r="AG548" t="s"/>
      <c r="AH548" t="s"/>
      <c r="AI548" t="s"/>
      <c r="AJ548" t="s"/>
      <c r="AK548" t="s">
        <v>87</v>
      </c>
      <c r="AL548" t="s">
        <v>88</v>
      </c>
      <c r="AM548" t="s"/>
      <c r="AN548" t="s">
        <v>87</v>
      </c>
      <c r="AO548" t="s"/>
      <c r="AP548" t="n">
        <v>44</v>
      </c>
      <c r="AQ548" t="s">
        <v>89</v>
      </c>
      <c r="AR548" t="s">
        <v>171</v>
      </c>
      <c r="AS548" t="s"/>
      <c r="AT548" t="s">
        <v>91</v>
      </c>
      <c r="AU548" t="s"/>
      <c r="AV548" t="s"/>
      <c r="AW548" t="s"/>
      <c r="AX548" t="s"/>
      <c r="AY548" t="n">
        <v>2311925</v>
      </c>
      <c r="AZ548" t="s">
        <v>729</v>
      </c>
      <c r="BA548" t="s"/>
      <c r="BB548" t="n">
        <v>55142</v>
      </c>
      <c r="BC548" t="n">
        <v>12.357392907143</v>
      </c>
      <c r="BD548" t="n">
        <v>44.26473669595</v>
      </c>
      <c r="BE548" t="s"/>
      <c r="BF548" t="s"/>
      <c r="BG548" t="s"/>
      <c r="BH548" t="s"/>
      <c r="BI548" t="s"/>
      <c r="BJ548" t="s"/>
      <c r="BK548" t="s"/>
      <c r="BL548" t="s"/>
      <c r="BM548" t="s"/>
      <c r="BN548" t="s"/>
      <c r="BO548" t="s"/>
      <c r="BP548" t="s"/>
      <c r="BQ548" t="s"/>
      <c r="BR548" t="s">
        <v>93</v>
      </c>
    </row>
    <row r="549" spans="1:70">
      <c r="A549" t="s">
        <v>70</v>
      </c>
      <c r="B549" t="s">
        <v>71</v>
      </c>
      <c r="C549" t="s">
        <v>72</v>
      </c>
      <c r="D549" t="n">
        <v>2</v>
      </c>
      <c r="E549" t="s">
        <v>728</v>
      </c>
      <c r="F549" t="n">
        <v>-1</v>
      </c>
      <c r="G549" t="s">
        <v>74</v>
      </c>
      <c r="H549" t="s">
        <v>75</v>
      </c>
      <c r="I549" t="s"/>
      <c r="J549" t="s">
        <v>76</v>
      </c>
      <c r="K549" t="n">
        <v>138</v>
      </c>
      <c r="L549" t="s">
        <v>77</v>
      </c>
      <c r="M549" t="s"/>
      <c r="N549" t="s">
        <v>730</v>
      </c>
      <c r="O549" t="s">
        <v>79</v>
      </c>
      <c r="P549" t="s">
        <v>728</v>
      </c>
      <c r="Q549" t="s"/>
      <c r="R549" t="s">
        <v>80</v>
      </c>
      <c r="S549" t="s">
        <v>242</v>
      </c>
      <c r="T549" t="s">
        <v>82</v>
      </c>
      <c r="U549" t="s"/>
      <c r="V549" t="s">
        <v>83</v>
      </c>
      <c r="W549" t="s">
        <v>84</v>
      </c>
      <c r="X549" t="s"/>
      <c r="Y549" t="s">
        <v>85</v>
      </c>
      <c r="Z549">
        <f>HYPERLINK("https://hotelmonitor-cachepage.eclerx.com/savepage/tk_15427244161029778_sr_2029.html","info")</f>
        <v/>
      </c>
      <c r="AA549" t="n">
        <v>-2311925</v>
      </c>
      <c r="AB549" t="s"/>
      <c r="AC549" t="s"/>
      <c r="AD549" t="s">
        <v>86</v>
      </c>
      <c r="AE549" t="s"/>
      <c r="AF549" t="s"/>
      <c r="AG549" t="s"/>
      <c r="AH549" t="s"/>
      <c r="AI549" t="s"/>
      <c r="AJ549" t="s"/>
      <c r="AK549" t="s">
        <v>87</v>
      </c>
      <c r="AL549" t="s">
        <v>88</v>
      </c>
      <c r="AM549" t="s"/>
      <c r="AN549" t="s">
        <v>87</v>
      </c>
      <c r="AO549" t="s"/>
      <c r="AP549" t="n">
        <v>44</v>
      </c>
      <c r="AQ549" t="s">
        <v>89</v>
      </c>
      <c r="AR549" t="s">
        <v>171</v>
      </c>
      <c r="AS549" t="s"/>
      <c r="AT549" t="s">
        <v>91</v>
      </c>
      <c r="AU549" t="s"/>
      <c r="AV549" t="s"/>
      <c r="AW549" t="s"/>
      <c r="AX549" t="s"/>
      <c r="AY549" t="n">
        <v>2311925</v>
      </c>
      <c r="AZ549" t="s">
        <v>729</v>
      </c>
      <c r="BA549" t="s"/>
      <c r="BB549" t="n">
        <v>55142</v>
      </c>
      <c r="BC549" t="n">
        <v>12.357392907143</v>
      </c>
      <c r="BD549" t="n">
        <v>44.26473669595</v>
      </c>
      <c r="BE549" t="s"/>
      <c r="BF549" t="s"/>
      <c r="BG549" t="s"/>
      <c r="BH549" t="s"/>
      <c r="BI549" t="s"/>
      <c r="BJ549" t="s"/>
      <c r="BK549" t="s"/>
      <c r="BL549" t="s"/>
      <c r="BM549" t="s"/>
      <c r="BN549" t="s"/>
      <c r="BO549" t="s"/>
      <c r="BP549" t="s"/>
      <c r="BQ549" t="s"/>
      <c r="BR549" t="s">
        <v>93</v>
      </c>
    </row>
    <row r="550" spans="1:70">
      <c r="A550" t="s">
        <v>70</v>
      </c>
      <c r="B550" t="s">
        <v>71</v>
      </c>
      <c r="C550" t="s">
        <v>72</v>
      </c>
      <c r="D550" t="n">
        <v>2</v>
      </c>
      <c r="E550" t="s">
        <v>728</v>
      </c>
      <c r="F550" t="n">
        <v>-1</v>
      </c>
      <c r="G550" t="s">
        <v>74</v>
      </c>
      <c r="H550" t="s">
        <v>75</v>
      </c>
      <c r="I550" t="s"/>
      <c r="J550" t="s">
        <v>76</v>
      </c>
      <c r="K550" t="n">
        <v>144</v>
      </c>
      <c r="L550" t="s">
        <v>77</v>
      </c>
      <c r="M550" t="s"/>
      <c r="N550" t="s">
        <v>272</v>
      </c>
      <c r="O550" t="s">
        <v>79</v>
      </c>
      <c r="P550" t="s">
        <v>728</v>
      </c>
      <c r="Q550" t="s"/>
      <c r="R550" t="s">
        <v>80</v>
      </c>
      <c r="S550" t="s">
        <v>690</v>
      </c>
      <c r="T550" t="s">
        <v>82</v>
      </c>
      <c r="U550" t="s"/>
      <c r="V550" t="s">
        <v>83</v>
      </c>
      <c r="W550" t="s">
        <v>84</v>
      </c>
      <c r="X550" t="s"/>
      <c r="Y550" t="s">
        <v>85</v>
      </c>
      <c r="Z550">
        <f>HYPERLINK("https://hotelmonitor-cachepage.eclerx.com/savepage/tk_15427244161029778_sr_2029.html","info")</f>
        <v/>
      </c>
      <c r="AA550" t="n">
        <v>-2311925</v>
      </c>
      <c r="AB550" t="s"/>
      <c r="AC550" t="s"/>
      <c r="AD550" t="s">
        <v>86</v>
      </c>
      <c r="AE550" t="s"/>
      <c r="AF550" t="s"/>
      <c r="AG550" t="s"/>
      <c r="AH550" t="s"/>
      <c r="AI550" t="s"/>
      <c r="AJ550" t="s"/>
      <c r="AK550" t="s">
        <v>87</v>
      </c>
      <c r="AL550" t="s">
        <v>88</v>
      </c>
      <c r="AM550" t="s"/>
      <c r="AN550" t="s">
        <v>87</v>
      </c>
      <c r="AO550" t="s"/>
      <c r="AP550" t="n">
        <v>44</v>
      </c>
      <c r="AQ550" t="s">
        <v>89</v>
      </c>
      <c r="AR550" t="s">
        <v>96</v>
      </c>
      <c r="AS550" t="s"/>
      <c r="AT550" t="s">
        <v>91</v>
      </c>
      <c r="AU550" t="s"/>
      <c r="AV550" t="s"/>
      <c r="AW550" t="s"/>
      <c r="AX550" t="s"/>
      <c r="AY550" t="n">
        <v>2311925</v>
      </c>
      <c r="AZ550" t="s">
        <v>729</v>
      </c>
      <c r="BA550" t="s"/>
      <c r="BB550" t="n">
        <v>55142</v>
      </c>
      <c r="BC550" t="n">
        <v>12.357392907143</v>
      </c>
      <c r="BD550" t="n">
        <v>44.26473669595</v>
      </c>
      <c r="BE550" t="s"/>
      <c r="BF550" t="s"/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/>
      <c r="BR550" t="s">
        <v>93</v>
      </c>
    </row>
    <row r="551" spans="1:70">
      <c r="A551" t="s">
        <v>70</v>
      </c>
      <c r="B551" t="s">
        <v>71</v>
      </c>
      <c r="C551" t="s">
        <v>72</v>
      </c>
      <c r="D551" t="n">
        <v>2</v>
      </c>
      <c r="E551" t="s">
        <v>728</v>
      </c>
      <c r="F551" t="n">
        <v>-1</v>
      </c>
      <c r="G551" t="s">
        <v>74</v>
      </c>
      <c r="H551" t="s">
        <v>75</v>
      </c>
      <c r="I551" t="s"/>
      <c r="J551" t="s">
        <v>76</v>
      </c>
      <c r="K551" t="n">
        <v>170</v>
      </c>
      <c r="L551" t="s">
        <v>77</v>
      </c>
      <c r="M551" t="s"/>
      <c r="N551" t="s">
        <v>169</v>
      </c>
      <c r="O551" t="s">
        <v>79</v>
      </c>
      <c r="P551" t="s">
        <v>728</v>
      </c>
      <c r="Q551" t="s"/>
      <c r="R551" t="s">
        <v>80</v>
      </c>
      <c r="S551" t="s">
        <v>116</v>
      </c>
      <c r="T551" t="s">
        <v>82</v>
      </c>
      <c r="U551" t="s"/>
      <c r="V551" t="s">
        <v>83</v>
      </c>
      <c r="W551" t="s">
        <v>84</v>
      </c>
      <c r="X551" t="s"/>
      <c r="Y551" t="s">
        <v>85</v>
      </c>
      <c r="Z551">
        <f>HYPERLINK("https://hotelmonitor-cachepage.eclerx.com/savepage/tk_15427244161029778_sr_2029.html","info")</f>
        <v/>
      </c>
      <c r="AA551" t="n">
        <v>-2311925</v>
      </c>
      <c r="AB551" t="s"/>
      <c r="AC551" t="s"/>
      <c r="AD551" t="s">
        <v>86</v>
      </c>
      <c r="AE551" t="s"/>
      <c r="AF551" t="s"/>
      <c r="AG551" t="s"/>
      <c r="AH551" t="s"/>
      <c r="AI551" t="s"/>
      <c r="AJ551" t="s"/>
      <c r="AK551" t="s">
        <v>87</v>
      </c>
      <c r="AL551" t="s">
        <v>88</v>
      </c>
      <c r="AM551" t="s"/>
      <c r="AN551" t="s">
        <v>87</v>
      </c>
      <c r="AO551" t="s"/>
      <c r="AP551" t="n">
        <v>44</v>
      </c>
      <c r="AQ551" t="s">
        <v>89</v>
      </c>
      <c r="AR551" t="s">
        <v>171</v>
      </c>
      <c r="AS551" t="s"/>
      <c r="AT551" t="s">
        <v>91</v>
      </c>
      <c r="AU551" t="s"/>
      <c r="AV551" t="s"/>
      <c r="AW551" t="s"/>
      <c r="AX551" t="s"/>
      <c r="AY551" t="n">
        <v>2311925</v>
      </c>
      <c r="AZ551" t="s">
        <v>729</v>
      </c>
      <c r="BA551" t="s"/>
      <c r="BB551" t="n">
        <v>55142</v>
      </c>
      <c r="BC551" t="n">
        <v>12.357392907143</v>
      </c>
      <c r="BD551" t="n">
        <v>44.26473669595</v>
      </c>
      <c r="BE551" t="s"/>
      <c r="BF551" t="s"/>
      <c r="BG551" t="s"/>
      <c r="BH551" t="s"/>
      <c r="BI551" t="s"/>
      <c r="BJ551" t="s"/>
      <c r="BK551" t="s"/>
      <c r="BL551" t="s"/>
      <c r="BM551" t="s"/>
      <c r="BN551" t="s"/>
      <c r="BO551" t="s"/>
      <c r="BP551" t="s"/>
      <c r="BQ551" t="s"/>
      <c r="BR551" t="s">
        <v>93</v>
      </c>
    </row>
    <row r="552" spans="1:70">
      <c r="A552" t="s">
        <v>70</v>
      </c>
      <c r="B552" t="s">
        <v>71</v>
      </c>
      <c r="C552" t="s">
        <v>72</v>
      </c>
      <c r="D552" t="n">
        <v>2</v>
      </c>
      <c r="E552" t="s">
        <v>728</v>
      </c>
      <c r="F552" t="n">
        <v>-1</v>
      </c>
      <c r="G552" t="s">
        <v>74</v>
      </c>
      <c r="H552" t="s">
        <v>75</v>
      </c>
      <c r="I552" t="s"/>
      <c r="J552" t="s">
        <v>76</v>
      </c>
      <c r="K552" t="n">
        <v>190</v>
      </c>
      <c r="L552" t="s">
        <v>77</v>
      </c>
      <c r="M552" t="s"/>
      <c r="N552" t="s">
        <v>272</v>
      </c>
      <c r="O552" t="s">
        <v>79</v>
      </c>
      <c r="P552" t="s">
        <v>728</v>
      </c>
      <c r="Q552" t="s"/>
      <c r="R552" t="s">
        <v>80</v>
      </c>
      <c r="S552" t="s">
        <v>630</v>
      </c>
      <c r="T552" t="s">
        <v>82</v>
      </c>
      <c r="U552" t="s"/>
      <c r="V552" t="s">
        <v>83</v>
      </c>
      <c r="W552" t="s">
        <v>108</v>
      </c>
      <c r="X552" t="s"/>
      <c r="Y552" t="s">
        <v>85</v>
      </c>
      <c r="Z552">
        <f>HYPERLINK("https://hotelmonitor-cachepage.eclerx.com/savepage/tk_15427244161029778_sr_2029.html","info")</f>
        <v/>
      </c>
      <c r="AA552" t="n">
        <v>-2311925</v>
      </c>
      <c r="AB552" t="s"/>
      <c r="AC552" t="s"/>
      <c r="AD552" t="s">
        <v>86</v>
      </c>
      <c r="AE552" t="s"/>
      <c r="AF552" t="s"/>
      <c r="AG552" t="s"/>
      <c r="AH552" t="s"/>
      <c r="AI552" t="s"/>
      <c r="AJ552" t="s"/>
      <c r="AK552" t="s">
        <v>87</v>
      </c>
      <c r="AL552" t="s">
        <v>88</v>
      </c>
      <c r="AM552" t="s"/>
      <c r="AN552" t="s">
        <v>87</v>
      </c>
      <c r="AO552" t="s"/>
      <c r="AP552" t="n">
        <v>44</v>
      </c>
      <c r="AQ552" t="s">
        <v>89</v>
      </c>
      <c r="AR552" t="s">
        <v>96</v>
      </c>
      <c r="AS552" t="s"/>
      <c r="AT552" t="s">
        <v>91</v>
      </c>
      <c r="AU552" t="s"/>
      <c r="AV552" t="s"/>
      <c r="AW552" t="s"/>
      <c r="AX552" t="s"/>
      <c r="AY552" t="n">
        <v>2311925</v>
      </c>
      <c r="AZ552" t="s">
        <v>729</v>
      </c>
      <c r="BA552" t="s"/>
      <c r="BB552" t="n">
        <v>55142</v>
      </c>
      <c r="BC552" t="n">
        <v>12.357392907143</v>
      </c>
      <c r="BD552" t="n">
        <v>44.26473669595</v>
      </c>
      <c r="BE552" t="s"/>
      <c r="BF552" t="s"/>
      <c r="BG552" t="s"/>
      <c r="BH552" t="s"/>
      <c r="BI552" t="s"/>
      <c r="BJ552" t="s"/>
      <c r="BK552" t="s"/>
      <c r="BL552" t="s"/>
      <c r="BM552" t="s"/>
      <c r="BN552" t="s"/>
      <c r="BO552" t="s"/>
      <c r="BP552" t="s"/>
      <c r="BQ552" t="s"/>
      <c r="BR552" t="s">
        <v>93</v>
      </c>
    </row>
    <row r="553" spans="1:70">
      <c r="A553" t="s">
        <v>70</v>
      </c>
      <c r="B553" t="s">
        <v>71</v>
      </c>
      <c r="C553" t="s">
        <v>72</v>
      </c>
      <c r="D553" t="n">
        <v>2</v>
      </c>
      <c r="E553" t="s">
        <v>728</v>
      </c>
      <c r="F553" t="n">
        <v>-1</v>
      </c>
      <c r="G553" t="s">
        <v>74</v>
      </c>
      <c r="H553" t="s">
        <v>75</v>
      </c>
      <c r="I553" t="s"/>
      <c r="J553" t="s">
        <v>76</v>
      </c>
      <c r="K553" t="n">
        <v>198</v>
      </c>
      <c r="L553" t="s">
        <v>77</v>
      </c>
      <c r="M553" t="s"/>
      <c r="N553" t="s">
        <v>169</v>
      </c>
      <c r="O553" t="s">
        <v>79</v>
      </c>
      <c r="P553" t="s">
        <v>728</v>
      </c>
      <c r="Q553" t="s"/>
      <c r="R553" t="s">
        <v>80</v>
      </c>
      <c r="S553" t="s">
        <v>196</v>
      </c>
      <c r="T553" t="s">
        <v>82</v>
      </c>
      <c r="U553" t="s"/>
      <c r="V553" t="s">
        <v>83</v>
      </c>
      <c r="W553" t="s">
        <v>108</v>
      </c>
      <c r="X553" t="s"/>
      <c r="Y553" t="s">
        <v>85</v>
      </c>
      <c r="Z553">
        <f>HYPERLINK("https://hotelmonitor-cachepage.eclerx.com/savepage/tk_15427244161029778_sr_2029.html","info")</f>
        <v/>
      </c>
      <c r="AA553" t="n">
        <v>-2311925</v>
      </c>
      <c r="AB553" t="s"/>
      <c r="AC553" t="s"/>
      <c r="AD553" t="s">
        <v>86</v>
      </c>
      <c r="AE553" t="s"/>
      <c r="AF553" t="s"/>
      <c r="AG553" t="s"/>
      <c r="AH553" t="s"/>
      <c r="AI553" t="s"/>
      <c r="AJ553" t="s"/>
      <c r="AK553" t="s">
        <v>87</v>
      </c>
      <c r="AL553" t="s">
        <v>88</v>
      </c>
      <c r="AM553" t="s"/>
      <c r="AN553" t="s">
        <v>87</v>
      </c>
      <c r="AO553" t="s"/>
      <c r="AP553" t="n">
        <v>44</v>
      </c>
      <c r="AQ553" t="s">
        <v>89</v>
      </c>
      <c r="AR553" t="s">
        <v>171</v>
      </c>
      <c r="AS553" t="s"/>
      <c r="AT553" t="s">
        <v>91</v>
      </c>
      <c r="AU553" t="s"/>
      <c r="AV553" t="s"/>
      <c r="AW553" t="s"/>
      <c r="AX553" t="s"/>
      <c r="AY553" t="n">
        <v>2311925</v>
      </c>
      <c r="AZ553" t="s">
        <v>729</v>
      </c>
      <c r="BA553" t="s"/>
      <c r="BB553" t="n">
        <v>55142</v>
      </c>
      <c r="BC553" t="n">
        <v>12.357392907143</v>
      </c>
      <c r="BD553" t="n">
        <v>44.26473669595</v>
      </c>
      <c r="BE553" t="s"/>
      <c r="BF553" t="s"/>
      <c r="BG553" t="s"/>
      <c r="BH553" t="s"/>
      <c r="BI553" t="s"/>
      <c r="BJ553" t="s"/>
      <c r="BK553" t="s"/>
      <c r="BL553" t="s"/>
      <c r="BM553" t="s"/>
      <c r="BN553" t="s"/>
      <c r="BO553" t="s"/>
      <c r="BP553" t="s"/>
      <c r="BQ553" t="s"/>
      <c r="BR553" t="s">
        <v>93</v>
      </c>
    </row>
    <row r="554" spans="1:70">
      <c r="A554" t="s">
        <v>70</v>
      </c>
      <c r="B554" t="s">
        <v>71</v>
      </c>
      <c r="C554" t="s">
        <v>72</v>
      </c>
      <c r="D554" t="n">
        <v>2</v>
      </c>
      <c r="E554" t="s">
        <v>728</v>
      </c>
      <c r="F554" t="n">
        <v>-1</v>
      </c>
      <c r="G554" t="s">
        <v>74</v>
      </c>
      <c r="H554" t="s">
        <v>75</v>
      </c>
      <c r="I554" t="s"/>
      <c r="J554" t="s">
        <v>76</v>
      </c>
      <c r="K554" t="n">
        <v>198</v>
      </c>
      <c r="L554" t="s">
        <v>77</v>
      </c>
      <c r="M554" t="s"/>
      <c r="N554" t="s">
        <v>730</v>
      </c>
      <c r="O554" t="s">
        <v>79</v>
      </c>
      <c r="P554" t="s">
        <v>728</v>
      </c>
      <c r="Q554" t="s"/>
      <c r="R554" t="s">
        <v>80</v>
      </c>
      <c r="S554" t="s">
        <v>196</v>
      </c>
      <c r="T554" t="s">
        <v>82</v>
      </c>
      <c r="U554" t="s"/>
      <c r="V554" t="s">
        <v>83</v>
      </c>
      <c r="W554" t="s">
        <v>108</v>
      </c>
      <c r="X554" t="s"/>
      <c r="Y554" t="s">
        <v>85</v>
      </c>
      <c r="Z554">
        <f>HYPERLINK("https://hotelmonitor-cachepage.eclerx.com/savepage/tk_15427244161029778_sr_2029.html","info")</f>
        <v/>
      </c>
      <c r="AA554" t="n">
        <v>-2311925</v>
      </c>
      <c r="AB554" t="s"/>
      <c r="AC554" t="s"/>
      <c r="AD554" t="s">
        <v>86</v>
      </c>
      <c r="AE554" t="s"/>
      <c r="AF554" t="s"/>
      <c r="AG554" t="s"/>
      <c r="AH554" t="s"/>
      <c r="AI554" t="s"/>
      <c r="AJ554" t="s"/>
      <c r="AK554" t="s">
        <v>87</v>
      </c>
      <c r="AL554" t="s">
        <v>88</v>
      </c>
      <c r="AM554" t="s"/>
      <c r="AN554" t="s">
        <v>87</v>
      </c>
      <c r="AO554" t="s"/>
      <c r="AP554" t="n">
        <v>44</v>
      </c>
      <c r="AQ554" t="s">
        <v>89</v>
      </c>
      <c r="AR554" t="s">
        <v>171</v>
      </c>
      <c r="AS554" t="s"/>
      <c r="AT554" t="s">
        <v>91</v>
      </c>
      <c r="AU554" t="s"/>
      <c r="AV554" t="s"/>
      <c r="AW554" t="s"/>
      <c r="AX554" t="s"/>
      <c r="AY554" t="n">
        <v>2311925</v>
      </c>
      <c r="AZ554" t="s">
        <v>729</v>
      </c>
      <c r="BA554" t="s"/>
      <c r="BB554" t="n">
        <v>55142</v>
      </c>
      <c r="BC554" t="n">
        <v>12.357392907143</v>
      </c>
      <c r="BD554" t="n">
        <v>44.26473669595</v>
      </c>
      <c r="BE554" t="s"/>
      <c r="BF554" t="s"/>
      <c r="BG554" t="s"/>
      <c r="BH554" t="s"/>
      <c r="BI554" t="s"/>
      <c r="BJ554" t="s"/>
      <c r="BK554" t="s"/>
      <c r="BL554" t="s"/>
      <c r="BM554" t="s"/>
      <c r="BN554" t="s"/>
      <c r="BO554" t="s"/>
      <c r="BP554" t="s"/>
      <c r="BQ554" t="s"/>
      <c r="BR554" t="s">
        <v>93</v>
      </c>
    </row>
    <row r="555" spans="1:70">
      <c r="A555" t="s">
        <v>70</v>
      </c>
      <c r="B555" t="s">
        <v>71</v>
      </c>
      <c r="C555" t="s">
        <v>72</v>
      </c>
      <c r="D555" t="n">
        <v>2</v>
      </c>
      <c r="E555" t="s">
        <v>728</v>
      </c>
      <c r="F555" t="n">
        <v>-1</v>
      </c>
      <c r="G555" t="s">
        <v>74</v>
      </c>
      <c r="H555" t="s">
        <v>75</v>
      </c>
      <c r="I555" t="s"/>
      <c r="J555" t="s">
        <v>76</v>
      </c>
      <c r="K555" t="n">
        <v>201</v>
      </c>
      <c r="L555" t="s">
        <v>77</v>
      </c>
      <c r="M555" t="s"/>
      <c r="N555" t="s">
        <v>169</v>
      </c>
      <c r="O555" t="s">
        <v>79</v>
      </c>
      <c r="P555" t="s">
        <v>728</v>
      </c>
      <c r="Q555" t="s"/>
      <c r="R555" t="s">
        <v>80</v>
      </c>
      <c r="S555" t="s">
        <v>136</v>
      </c>
      <c r="T555" t="s">
        <v>82</v>
      </c>
      <c r="U555" t="s"/>
      <c r="V555" t="s">
        <v>83</v>
      </c>
      <c r="W555" t="s">
        <v>84</v>
      </c>
      <c r="X555" t="s"/>
      <c r="Y555" t="s">
        <v>85</v>
      </c>
      <c r="Z555">
        <f>HYPERLINK("https://hotelmonitor-cachepage.eclerx.com/savepage/tk_15427244161029778_sr_2029.html","info")</f>
        <v/>
      </c>
      <c r="AA555" t="n">
        <v>-2311925</v>
      </c>
      <c r="AB555" t="s"/>
      <c r="AC555" t="s"/>
      <c r="AD555" t="s">
        <v>86</v>
      </c>
      <c r="AE555" t="s"/>
      <c r="AF555" t="s"/>
      <c r="AG555" t="s"/>
      <c r="AH555" t="s"/>
      <c r="AI555" t="s"/>
      <c r="AJ555" t="s"/>
      <c r="AK555" t="s">
        <v>87</v>
      </c>
      <c r="AL555" t="s">
        <v>88</v>
      </c>
      <c r="AM555" t="s"/>
      <c r="AN555" t="s">
        <v>87</v>
      </c>
      <c r="AO555" t="s"/>
      <c r="AP555" t="n">
        <v>44</v>
      </c>
      <c r="AQ555" t="s">
        <v>89</v>
      </c>
      <c r="AR555" t="s">
        <v>171</v>
      </c>
      <c r="AS555" t="s"/>
      <c r="AT555" t="s">
        <v>91</v>
      </c>
      <c r="AU555" t="s"/>
      <c r="AV555" t="s"/>
      <c r="AW555" t="s"/>
      <c r="AX555" t="s"/>
      <c r="AY555" t="n">
        <v>2311925</v>
      </c>
      <c r="AZ555" t="s">
        <v>729</v>
      </c>
      <c r="BA555" t="s"/>
      <c r="BB555" t="n">
        <v>55142</v>
      </c>
      <c r="BC555" t="n">
        <v>12.357392907143</v>
      </c>
      <c r="BD555" t="n">
        <v>44.26473669595</v>
      </c>
      <c r="BE555" t="s"/>
      <c r="BF555" t="s"/>
      <c r="BG555" t="s"/>
      <c r="BH555" t="s"/>
      <c r="BI555" t="s"/>
      <c r="BJ555" t="s"/>
      <c r="BK555" t="s"/>
      <c r="BL555" t="s"/>
      <c r="BM555" t="s"/>
      <c r="BN555" t="s"/>
      <c r="BO555" t="s"/>
      <c r="BP555" t="s"/>
      <c r="BQ555" t="s"/>
      <c r="BR555" t="s">
        <v>93</v>
      </c>
    </row>
    <row r="556" spans="1:70">
      <c r="A556" t="s">
        <v>70</v>
      </c>
      <c r="B556" t="s">
        <v>71</v>
      </c>
      <c r="C556" t="s">
        <v>72</v>
      </c>
      <c r="D556" t="n">
        <v>2</v>
      </c>
      <c r="E556" t="s">
        <v>728</v>
      </c>
      <c r="F556" t="n">
        <v>-1</v>
      </c>
      <c r="G556" t="s">
        <v>74</v>
      </c>
      <c r="H556" t="s">
        <v>75</v>
      </c>
      <c r="I556" t="s"/>
      <c r="J556" t="s">
        <v>76</v>
      </c>
      <c r="K556" t="n">
        <v>204</v>
      </c>
      <c r="L556" t="s">
        <v>77</v>
      </c>
      <c r="M556" t="s"/>
      <c r="N556" t="s">
        <v>272</v>
      </c>
      <c r="O556" t="s">
        <v>79</v>
      </c>
      <c r="P556" t="s">
        <v>728</v>
      </c>
      <c r="Q556" t="s"/>
      <c r="R556" t="s">
        <v>80</v>
      </c>
      <c r="S556" t="s">
        <v>400</v>
      </c>
      <c r="T556" t="s">
        <v>82</v>
      </c>
      <c r="U556" t="s"/>
      <c r="V556" t="s">
        <v>83</v>
      </c>
      <c r="W556" t="s">
        <v>108</v>
      </c>
      <c r="X556" t="s"/>
      <c r="Y556" t="s">
        <v>85</v>
      </c>
      <c r="Z556">
        <f>HYPERLINK("https://hotelmonitor-cachepage.eclerx.com/savepage/tk_15427244161029778_sr_2029.html","info")</f>
        <v/>
      </c>
      <c r="AA556" t="n">
        <v>-2311925</v>
      </c>
      <c r="AB556" t="s"/>
      <c r="AC556" t="s"/>
      <c r="AD556" t="s">
        <v>86</v>
      </c>
      <c r="AE556" t="s"/>
      <c r="AF556" t="s"/>
      <c r="AG556" t="s"/>
      <c r="AH556" t="s"/>
      <c r="AI556" t="s"/>
      <c r="AJ556" t="s"/>
      <c r="AK556" t="s">
        <v>87</v>
      </c>
      <c r="AL556" t="s">
        <v>88</v>
      </c>
      <c r="AM556" t="s"/>
      <c r="AN556" t="s">
        <v>87</v>
      </c>
      <c r="AO556" t="s"/>
      <c r="AP556" t="n">
        <v>44</v>
      </c>
      <c r="AQ556" t="s">
        <v>89</v>
      </c>
      <c r="AR556" t="s">
        <v>96</v>
      </c>
      <c r="AS556" t="s"/>
      <c r="AT556" t="s">
        <v>91</v>
      </c>
      <c r="AU556" t="s"/>
      <c r="AV556" t="s"/>
      <c r="AW556" t="s"/>
      <c r="AX556" t="s"/>
      <c r="AY556" t="n">
        <v>2311925</v>
      </c>
      <c r="AZ556" t="s">
        <v>729</v>
      </c>
      <c r="BA556" t="s"/>
      <c r="BB556" t="n">
        <v>55142</v>
      </c>
      <c r="BC556" t="n">
        <v>12.357392907143</v>
      </c>
      <c r="BD556" t="n">
        <v>44.26473669595</v>
      </c>
      <c r="BE556" t="s"/>
      <c r="BF556" t="s"/>
      <c r="BG556" t="s"/>
      <c r="BH556" t="s"/>
      <c r="BI556" t="s"/>
      <c r="BJ556" t="s"/>
      <c r="BK556" t="s"/>
      <c r="BL556" t="s"/>
      <c r="BM556" t="s"/>
      <c r="BN556" t="s"/>
      <c r="BO556" t="s"/>
      <c r="BP556" t="s"/>
      <c r="BQ556" t="s"/>
      <c r="BR556" t="s">
        <v>93</v>
      </c>
    </row>
    <row r="557" spans="1:70">
      <c r="A557" t="s">
        <v>70</v>
      </c>
      <c r="B557" t="s">
        <v>71</v>
      </c>
      <c r="C557" t="s">
        <v>72</v>
      </c>
      <c r="D557" t="n">
        <v>2</v>
      </c>
      <c r="E557" t="s">
        <v>728</v>
      </c>
      <c r="F557" t="n">
        <v>-1</v>
      </c>
      <c r="G557" t="s">
        <v>74</v>
      </c>
      <c r="H557" t="s">
        <v>75</v>
      </c>
      <c r="I557" t="s"/>
      <c r="J557" t="s">
        <v>76</v>
      </c>
      <c r="K557" t="n">
        <v>230</v>
      </c>
      <c r="L557" t="s">
        <v>77</v>
      </c>
      <c r="M557" t="s"/>
      <c r="N557" t="s">
        <v>169</v>
      </c>
      <c r="O557" t="s">
        <v>79</v>
      </c>
      <c r="P557" t="s">
        <v>728</v>
      </c>
      <c r="Q557" t="s"/>
      <c r="R557" t="s">
        <v>80</v>
      </c>
      <c r="S557" t="s">
        <v>731</v>
      </c>
      <c r="T557" t="s">
        <v>82</v>
      </c>
      <c r="U557" t="s"/>
      <c r="V557" t="s">
        <v>83</v>
      </c>
      <c r="W557" t="s">
        <v>108</v>
      </c>
      <c r="X557" t="s"/>
      <c r="Y557" t="s">
        <v>85</v>
      </c>
      <c r="Z557">
        <f>HYPERLINK("https://hotelmonitor-cachepage.eclerx.com/savepage/tk_15427244161029778_sr_2029.html","info")</f>
        <v/>
      </c>
      <c r="AA557" t="n">
        <v>-2311925</v>
      </c>
      <c r="AB557" t="s"/>
      <c r="AC557" t="s"/>
      <c r="AD557" t="s">
        <v>86</v>
      </c>
      <c r="AE557" t="s"/>
      <c r="AF557" t="s"/>
      <c r="AG557" t="s"/>
      <c r="AH557" t="s"/>
      <c r="AI557" t="s"/>
      <c r="AJ557" t="s"/>
      <c r="AK557" t="s">
        <v>87</v>
      </c>
      <c r="AL557" t="s">
        <v>88</v>
      </c>
      <c r="AM557" t="s"/>
      <c r="AN557" t="s">
        <v>87</v>
      </c>
      <c r="AO557" t="s"/>
      <c r="AP557" t="n">
        <v>44</v>
      </c>
      <c r="AQ557" t="s">
        <v>89</v>
      </c>
      <c r="AR557" t="s">
        <v>171</v>
      </c>
      <c r="AS557" t="s"/>
      <c r="AT557" t="s">
        <v>91</v>
      </c>
      <c r="AU557" t="s"/>
      <c r="AV557" t="s"/>
      <c r="AW557" t="s"/>
      <c r="AX557" t="s"/>
      <c r="AY557" t="n">
        <v>2311925</v>
      </c>
      <c r="AZ557" t="s">
        <v>729</v>
      </c>
      <c r="BA557" t="s"/>
      <c r="BB557" t="n">
        <v>55142</v>
      </c>
      <c r="BC557" t="n">
        <v>12.357392907143</v>
      </c>
      <c r="BD557" t="n">
        <v>44.26473669595</v>
      </c>
      <c r="BE557" t="s"/>
      <c r="BF557" t="s"/>
      <c r="BG557" t="s"/>
      <c r="BH557" t="s"/>
      <c r="BI557" t="s"/>
      <c r="BJ557" t="s"/>
      <c r="BK557" t="s"/>
      <c r="BL557" t="s"/>
      <c r="BM557" t="s"/>
      <c r="BN557" t="s"/>
      <c r="BO557" t="s"/>
      <c r="BP557" t="s"/>
      <c r="BQ557" t="s"/>
      <c r="BR557" t="s">
        <v>93</v>
      </c>
    </row>
    <row r="558" spans="1:70">
      <c r="A558" t="s">
        <v>70</v>
      </c>
      <c r="B558" t="s">
        <v>71</v>
      </c>
      <c r="C558" t="s">
        <v>72</v>
      </c>
      <c r="D558" t="n">
        <v>2</v>
      </c>
      <c r="E558" t="s">
        <v>728</v>
      </c>
      <c r="F558" t="n">
        <v>-1</v>
      </c>
      <c r="G558" t="s">
        <v>74</v>
      </c>
      <c r="H558" t="s">
        <v>75</v>
      </c>
      <c r="I558" t="s"/>
      <c r="J558" t="s">
        <v>76</v>
      </c>
      <c r="K558" t="n">
        <v>251</v>
      </c>
      <c r="L558" t="s">
        <v>77</v>
      </c>
      <c r="M558" t="s"/>
      <c r="N558" t="s">
        <v>272</v>
      </c>
      <c r="O558" t="s">
        <v>79</v>
      </c>
      <c r="P558" t="s">
        <v>728</v>
      </c>
      <c r="Q558" t="s"/>
      <c r="R558" t="s">
        <v>80</v>
      </c>
      <c r="S558" t="s">
        <v>149</v>
      </c>
      <c r="T558" t="s">
        <v>82</v>
      </c>
      <c r="U558" t="s"/>
      <c r="V558" t="s">
        <v>83</v>
      </c>
      <c r="W558" t="s">
        <v>161</v>
      </c>
      <c r="X558" t="s"/>
      <c r="Y558" t="s">
        <v>85</v>
      </c>
      <c r="Z558">
        <f>HYPERLINK("https://hotelmonitor-cachepage.eclerx.com/savepage/tk_15427244161029778_sr_2029.html","info")</f>
        <v/>
      </c>
      <c r="AA558" t="n">
        <v>-2311925</v>
      </c>
      <c r="AB558" t="s"/>
      <c r="AC558" t="s"/>
      <c r="AD558" t="s">
        <v>86</v>
      </c>
      <c r="AE558" t="s"/>
      <c r="AF558" t="s"/>
      <c r="AG558" t="s"/>
      <c r="AH558" t="s"/>
      <c r="AI558" t="s"/>
      <c r="AJ558" t="s"/>
      <c r="AK558" t="s">
        <v>87</v>
      </c>
      <c r="AL558" t="s">
        <v>88</v>
      </c>
      <c r="AM558" t="s"/>
      <c r="AN558" t="s">
        <v>87</v>
      </c>
      <c r="AO558" t="s"/>
      <c r="AP558" t="n">
        <v>44</v>
      </c>
      <c r="AQ558" t="s">
        <v>89</v>
      </c>
      <c r="AR558" t="s">
        <v>96</v>
      </c>
      <c r="AS558" t="s"/>
      <c r="AT558" t="s">
        <v>91</v>
      </c>
      <c r="AU558" t="s"/>
      <c r="AV558" t="s"/>
      <c r="AW558" t="s"/>
      <c r="AX558" t="s"/>
      <c r="AY558" t="n">
        <v>2311925</v>
      </c>
      <c r="AZ558" t="s">
        <v>729</v>
      </c>
      <c r="BA558" t="s"/>
      <c r="BB558" t="n">
        <v>55142</v>
      </c>
      <c r="BC558" t="n">
        <v>12.357392907143</v>
      </c>
      <c r="BD558" t="n">
        <v>44.26473669595</v>
      </c>
      <c r="BE558" t="s"/>
      <c r="BF558" t="s"/>
      <c r="BG558" t="s"/>
      <c r="BH558" t="s"/>
      <c r="BI558" t="s"/>
      <c r="BJ558" t="s"/>
      <c r="BK558" t="s"/>
      <c r="BL558" t="s"/>
      <c r="BM558" t="s"/>
      <c r="BN558" t="s"/>
      <c r="BO558" t="s"/>
      <c r="BP558" t="s"/>
      <c r="BQ558" t="s"/>
      <c r="BR558" t="s">
        <v>93</v>
      </c>
    </row>
    <row r="559" spans="1:70">
      <c r="A559" t="s">
        <v>70</v>
      </c>
      <c r="B559" t="s">
        <v>71</v>
      </c>
      <c r="C559" t="s">
        <v>72</v>
      </c>
      <c r="D559" t="n">
        <v>2</v>
      </c>
      <c r="E559" t="s">
        <v>728</v>
      </c>
      <c r="F559" t="n">
        <v>-1</v>
      </c>
      <c r="G559" t="s">
        <v>74</v>
      </c>
      <c r="H559" t="s">
        <v>75</v>
      </c>
      <c r="I559" t="s"/>
      <c r="J559" t="s">
        <v>76</v>
      </c>
      <c r="K559" t="n">
        <v>258</v>
      </c>
      <c r="L559" t="s">
        <v>77</v>
      </c>
      <c r="M559" t="s"/>
      <c r="N559" t="s">
        <v>169</v>
      </c>
      <c r="O559" t="s">
        <v>79</v>
      </c>
      <c r="P559" t="s">
        <v>728</v>
      </c>
      <c r="Q559" t="s"/>
      <c r="R559" t="s">
        <v>80</v>
      </c>
      <c r="S559" t="s">
        <v>732</v>
      </c>
      <c r="T559" t="s">
        <v>82</v>
      </c>
      <c r="U559" t="s"/>
      <c r="V559" t="s">
        <v>83</v>
      </c>
      <c r="W559" t="s">
        <v>161</v>
      </c>
      <c r="X559" t="s"/>
      <c r="Y559" t="s">
        <v>85</v>
      </c>
      <c r="Z559">
        <f>HYPERLINK("https://hotelmonitor-cachepage.eclerx.com/savepage/tk_15427244161029778_sr_2029.html","info")</f>
        <v/>
      </c>
      <c r="AA559" t="n">
        <v>-2311925</v>
      </c>
      <c r="AB559" t="s"/>
      <c r="AC559" t="s"/>
      <c r="AD559" t="s">
        <v>86</v>
      </c>
      <c r="AE559" t="s"/>
      <c r="AF559" t="s"/>
      <c r="AG559" t="s"/>
      <c r="AH559" t="s"/>
      <c r="AI559" t="s"/>
      <c r="AJ559" t="s"/>
      <c r="AK559" t="s">
        <v>87</v>
      </c>
      <c r="AL559" t="s">
        <v>88</v>
      </c>
      <c r="AM559" t="s"/>
      <c r="AN559" t="s">
        <v>87</v>
      </c>
      <c r="AO559" t="s"/>
      <c r="AP559" t="n">
        <v>44</v>
      </c>
      <c r="AQ559" t="s">
        <v>89</v>
      </c>
      <c r="AR559" t="s">
        <v>171</v>
      </c>
      <c r="AS559" t="s"/>
      <c r="AT559" t="s">
        <v>91</v>
      </c>
      <c r="AU559" t="s"/>
      <c r="AV559" t="s"/>
      <c r="AW559" t="s"/>
      <c r="AX559" t="s"/>
      <c r="AY559" t="n">
        <v>2311925</v>
      </c>
      <c r="AZ559" t="s">
        <v>729</v>
      </c>
      <c r="BA559" t="s"/>
      <c r="BB559" t="n">
        <v>55142</v>
      </c>
      <c r="BC559" t="n">
        <v>12.357392907143</v>
      </c>
      <c r="BD559" t="n">
        <v>44.26473669595</v>
      </c>
      <c r="BE559" t="s"/>
      <c r="BF559" t="s"/>
      <c r="BG559" t="s"/>
      <c r="BH559" t="s"/>
      <c r="BI559" t="s"/>
      <c r="BJ559" t="s"/>
      <c r="BK559" t="s"/>
      <c r="BL559" t="s"/>
      <c r="BM559" t="s"/>
      <c r="BN559" t="s"/>
      <c r="BO559" t="s"/>
      <c r="BP559" t="s"/>
      <c r="BQ559" t="s"/>
      <c r="BR559" t="s">
        <v>93</v>
      </c>
    </row>
    <row r="560" spans="1:70">
      <c r="A560" t="s">
        <v>70</v>
      </c>
      <c r="B560" t="s">
        <v>71</v>
      </c>
      <c r="C560" t="s">
        <v>72</v>
      </c>
      <c r="D560" t="n">
        <v>2</v>
      </c>
      <c r="E560" t="s">
        <v>728</v>
      </c>
      <c r="F560" t="n">
        <v>-1</v>
      </c>
      <c r="G560" t="s">
        <v>74</v>
      </c>
      <c r="H560" t="s">
        <v>75</v>
      </c>
      <c r="I560" t="s"/>
      <c r="J560" t="s">
        <v>76</v>
      </c>
      <c r="K560" t="n">
        <v>258</v>
      </c>
      <c r="L560" t="s">
        <v>77</v>
      </c>
      <c r="M560" t="s"/>
      <c r="N560" t="s">
        <v>730</v>
      </c>
      <c r="O560" t="s">
        <v>79</v>
      </c>
      <c r="P560" t="s">
        <v>728</v>
      </c>
      <c r="Q560" t="s"/>
      <c r="R560" t="s">
        <v>80</v>
      </c>
      <c r="S560" t="s">
        <v>732</v>
      </c>
      <c r="T560" t="s">
        <v>82</v>
      </c>
      <c r="U560" t="s"/>
      <c r="V560" t="s">
        <v>83</v>
      </c>
      <c r="W560" t="s">
        <v>161</v>
      </c>
      <c r="X560" t="s"/>
      <c r="Y560" t="s">
        <v>85</v>
      </c>
      <c r="Z560">
        <f>HYPERLINK("https://hotelmonitor-cachepage.eclerx.com/savepage/tk_15427244161029778_sr_2029.html","info")</f>
        <v/>
      </c>
      <c r="AA560" t="n">
        <v>-2311925</v>
      </c>
      <c r="AB560" t="s"/>
      <c r="AC560" t="s"/>
      <c r="AD560" t="s">
        <v>86</v>
      </c>
      <c r="AE560" t="s"/>
      <c r="AF560" t="s"/>
      <c r="AG560" t="s"/>
      <c r="AH560" t="s"/>
      <c r="AI560" t="s"/>
      <c r="AJ560" t="s"/>
      <c r="AK560" t="s">
        <v>87</v>
      </c>
      <c r="AL560" t="s">
        <v>88</v>
      </c>
      <c r="AM560" t="s"/>
      <c r="AN560" t="s">
        <v>87</v>
      </c>
      <c r="AO560" t="s"/>
      <c r="AP560" t="n">
        <v>44</v>
      </c>
      <c r="AQ560" t="s">
        <v>89</v>
      </c>
      <c r="AR560" t="s">
        <v>171</v>
      </c>
      <c r="AS560" t="s"/>
      <c r="AT560" t="s">
        <v>91</v>
      </c>
      <c r="AU560" t="s"/>
      <c r="AV560" t="s"/>
      <c r="AW560" t="s"/>
      <c r="AX560" t="s"/>
      <c r="AY560" t="n">
        <v>2311925</v>
      </c>
      <c r="AZ560" t="s">
        <v>729</v>
      </c>
      <c r="BA560" t="s"/>
      <c r="BB560" t="n">
        <v>55142</v>
      </c>
      <c r="BC560" t="n">
        <v>12.357392907143</v>
      </c>
      <c r="BD560" t="n">
        <v>44.26473669595</v>
      </c>
      <c r="BE560" t="s"/>
      <c r="BF560" t="s"/>
      <c r="BG560" t="s"/>
      <c r="BH560" t="s"/>
      <c r="BI560" t="s"/>
      <c r="BJ560" t="s"/>
      <c r="BK560" t="s"/>
      <c r="BL560" t="s"/>
      <c r="BM560" t="s"/>
      <c r="BN560" t="s"/>
      <c r="BO560" t="s"/>
      <c r="BP560" t="s"/>
      <c r="BQ560" t="s"/>
      <c r="BR560" t="s">
        <v>93</v>
      </c>
    </row>
    <row r="561" spans="1:70">
      <c r="A561" t="s">
        <v>70</v>
      </c>
      <c r="B561" t="s">
        <v>71</v>
      </c>
      <c r="C561" t="s">
        <v>72</v>
      </c>
      <c r="D561" t="n">
        <v>2</v>
      </c>
      <c r="E561" t="s">
        <v>728</v>
      </c>
      <c r="F561" t="n">
        <v>-1</v>
      </c>
      <c r="G561" t="s">
        <v>74</v>
      </c>
      <c r="H561" t="s">
        <v>75</v>
      </c>
      <c r="I561" t="s"/>
      <c r="J561" t="s">
        <v>76</v>
      </c>
      <c r="K561" t="n">
        <v>261</v>
      </c>
      <c r="L561" t="s">
        <v>77</v>
      </c>
      <c r="M561" t="s"/>
      <c r="N561" t="s">
        <v>169</v>
      </c>
      <c r="O561" t="s">
        <v>79</v>
      </c>
      <c r="P561" t="s">
        <v>728</v>
      </c>
      <c r="Q561" t="s"/>
      <c r="R561" t="s">
        <v>80</v>
      </c>
      <c r="S561" t="s">
        <v>733</v>
      </c>
      <c r="T561" t="s">
        <v>82</v>
      </c>
      <c r="U561" t="s"/>
      <c r="V561" t="s">
        <v>83</v>
      </c>
      <c r="W561" t="s">
        <v>108</v>
      </c>
      <c r="X561" t="s"/>
      <c r="Y561" t="s">
        <v>85</v>
      </c>
      <c r="Z561">
        <f>HYPERLINK("https://hotelmonitor-cachepage.eclerx.com/savepage/tk_15427244161029778_sr_2029.html","info")</f>
        <v/>
      </c>
      <c r="AA561" t="n">
        <v>-2311925</v>
      </c>
      <c r="AB561" t="s"/>
      <c r="AC561" t="s"/>
      <c r="AD561" t="s">
        <v>86</v>
      </c>
      <c r="AE561" t="s"/>
      <c r="AF561" t="s"/>
      <c r="AG561" t="s"/>
      <c r="AH561" t="s"/>
      <c r="AI561" t="s"/>
      <c r="AJ561" t="s"/>
      <c r="AK561" t="s">
        <v>87</v>
      </c>
      <c r="AL561" t="s">
        <v>88</v>
      </c>
      <c r="AM561" t="s"/>
      <c r="AN561" t="s">
        <v>87</v>
      </c>
      <c r="AO561" t="s"/>
      <c r="AP561" t="n">
        <v>44</v>
      </c>
      <c r="AQ561" t="s">
        <v>89</v>
      </c>
      <c r="AR561" t="s">
        <v>171</v>
      </c>
      <c r="AS561" t="s"/>
      <c r="AT561" t="s">
        <v>91</v>
      </c>
      <c r="AU561" t="s"/>
      <c r="AV561" t="s"/>
      <c r="AW561" t="s"/>
      <c r="AX561" t="s"/>
      <c r="AY561" t="n">
        <v>2311925</v>
      </c>
      <c r="AZ561" t="s">
        <v>729</v>
      </c>
      <c r="BA561" t="s"/>
      <c r="BB561" t="n">
        <v>55142</v>
      </c>
      <c r="BC561" t="n">
        <v>12.357392907143</v>
      </c>
      <c r="BD561" t="n">
        <v>44.26473669595</v>
      </c>
      <c r="BE561" t="s"/>
      <c r="BF561" t="s"/>
      <c r="BG561" t="s"/>
      <c r="BH561" t="s"/>
      <c r="BI561" t="s"/>
      <c r="BJ561" t="s"/>
      <c r="BK561" t="s"/>
      <c r="BL561" t="s"/>
      <c r="BM561" t="s"/>
      <c r="BN561" t="s"/>
      <c r="BO561" t="s"/>
      <c r="BP561" t="s"/>
      <c r="BQ561" t="s"/>
      <c r="BR561" t="s">
        <v>93</v>
      </c>
    </row>
    <row r="562" spans="1:70">
      <c r="A562" t="s">
        <v>70</v>
      </c>
      <c r="B562" t="s">
        <v>71</v>
      </c>
      <c r="C562" t="s">
        <v>72</v>
      </c>
      <c r="D562" t="n">
        <v>2</v>
      </c>
      <c r="E562" t="s">
        <v>728</v>
      </c>
      <c r="F562" t="n">
        <v>-1</v>
      </c>
      <c r="G562" t="s">
        <v>74</v>
      </c>
      <c r="H562" t="s">
        <v>75</v>
      </c>
      <c r="I562" t="s"/>
      <c r="J562" t="s">
        <v>76</v>
      </c>
      <c r="K562" t="n">
        <v>265</v>
      </c>
      <c r="L562" t="s">
        <v>77</v>
      </c>
      <c r="M562" t="s"/>
      <c r="N562" t="s">
        <v>272</v>
      </c>
      <c r="O562" t="s">
        <v>79</v>
      </c>
      <c r="P562" t="s">
        <v>728</v>
      </c>
      <c r="Q562" t="s"/>
      <c r="R562" t="s">
        <v>80</v>
      </c>
      <c r="S562" t="s">
        <v>734</v>
      </c>
      <c r="T562" t="s">
        <v>82</v>
      </c>
      <c r="U562" t="s"/>
      <c r="V562" t="s">
        <v>83</v>
      </c>
      <c r="W562" t="s">
        <v>161</v>
      </c>
      <c r="X562" t="s"/>
      <c r="Y562" t="s">
        <v>85</v>
      </c>
      <c r="Z562">
        <f>HYPERLINK("https://hotelmonitor-cachepage.eclerx.com/savepage/tk_15427244161029778_sr_2029.html","info")</f>
        <v/>
      </c>
      <c r="AA562" t="n">
        <v>-2311925</v>
      </c>
      <c r="AB562" t="s"/>
      <c r="AC562" t="s"/>
      <c r="AD562" t="s">
        <v>86</v>
      </c>
      <c r="AE562" t="s"/>
      <c r="AF562" t="s"/>
      <c r="AG562" t="s"/>
      <c r="AH562" t="s"/>
      <c r="AI562" t="s"/>
      <c r="AJ562" t="s"/>
      <c r="AK562" t="s">
        <v>87</v>
      </c>
      <c r="AL562" t="s">
        <v>88</v>
      </c>
      <c r="AM562" t="s"/>
      <c r="AN562" t="s">
        <v>87</v>
      </c>
      <c r="AO562" t="s"/>
      <c r="AP562" t="n">
        <v>44</v>
      </c>
      <c r="AQ562" t="s">
        <v>89</v>
      </c>
      <c r="AR562" t="s">
        <v>96</v>
      </c>
      <c r="AS562" t="s"/>
      <c r="AT562" t="s">
        <v>91</v>
      </c>
      <c r="AU562" t="s"/>
      <c r="AV562" t="s"/>
      <c r="AW562" t="s"/>
      <c r="AX562" t="s"/>
      <c r="AY562" t="n">
        <v>2311925</v>
      </c>
      <c r="AZ562" t="s">
        <v>729</v>
      </c>
      <c r="BA562" t="s"/>
      <c r="BB562" t="n">
        <v>55142</v>
      </c>
      <c r="BC562" t="n">
        <v>12.357392907143</v>
      </c>
      <c r="BD562" t="n">
        <v>44.26473669595</v>
      </c>
      <c r="BE562" t="s"/>
      <c r="BF562" t="s"/>
      <c r="BG562" t="s"/>
      <c r="BH562" t="s"/>
      <c r="BI562" t="s"/>
      <c r="BJ562" t="s"/>
      <c r="BK562" t="s"/>
      <c r="BL562" t="s"/>
      <c r="BM562" t="s"/>
      <c r="BN562" t="s"/>
      <c r="BO562" t="s"/>
      <c r="BP562" t="s"/>
      <c r="BQ562" t="s"/>
      <c r="BR562" t="s">
        <v>93</v>
      </c>
    </row>
    <row r="563" spans="1:70">
      <c r="A563" t="s">
        <v>70</v>
      </c>
      <c r="B563" t="s">
        <v>71</v>
      </c>
      <c r="C563" t="s">
        <v>72</v>
      </c>
      <c r="D563" t="n">
        <v>2</v>
      </c>
      <c r="E563" t="s">
        <v>728</v>
      </c>
      <c r="F563" t="n">
        <v>-1</v>
      </c>
      <c r="G563" t="s">
        <v>74</v>
      </c>
      <c r="H563" t="s">
        <v>75</v>
      </c>
      <c r="I563" t="s"/>
      <c r="J563" t="s">
        <v>76</v>
      </c>
      <c r="K563" t="n">
        <v>290</v>
      </c>
      <c r="L563" t="s">
        <v>77</v>
      </c>
      <c r="M563" t="s"/>
      <c r="N563" t="s">
        <v>169</v>
      </c>
      <c r="O563" t="s">
        <v>79</v>
      </c>
      <c r="P563" t="s">
        <v>728</v>
      </c>
      <c r="Q563" t="s"/>
      <c r="R563" t="s">
        <v>80</v>
      </c>
      <c r="S563" t="s">
        <v>735</v>
      </c>
      <c r="T563" t="s">
        <v>82</v>
      </c>
      <c r="U563" t="s"/>
      <c r="V563" t="s">
        <v>83</v>
      </c>
      <c r="W563" t="s">
        <v>161</v>
      </c>
      <c r="X563" t="s"/>
      <c r="Y563" t="s">
        <v>85</v>
      </c>
      <c r="Z563">
        <f>HYPERLINK("https://hotelmonitor-cachepage.eclerx.com/savepage/tk_15427244161029778_sr_2029.html","info")</f>
        <v/>
      </c>
      <c r="AA563" t="n">
        <v>-2311925</v>
      </c>
      <c r="AB563" t="s"/>
      <c r="AC563" t="s"/>
      <c r="AD563" t="s">
        <v>86</v>
      </c>
      <c r="AE563" t="s"/>
      <c r="AF563" t="s"/>
      <c r="AG563" t="s"/>
      <c r="AH563" t="s"/>
      <c r="AI563" t="s"/>
      <c r="AJ563" t="s"/>
      <c r="AK563" t="s">
        <v>87</v>
      </c>
      <c r="AL563" t="s">
        <v>88</v>
      </c>
      <c r="AM563" t="s"/>
      <c r="AN563" t="s">
        <v>87</v>
      </c>
      <c r="AO563" t="s"/>
      <c r="AP563" t="n">
        <v>44</v>
      </c>
      <c r="AQ563" t="s">
        <v>89</v>
      </c>
      <c r="AR563" t="s">
        <v>171</v>
      </c>
      <c r="AS563" t="s"/>
      <c r="AT563" t="s">
        <v>91</v>
      </c>
      <c r="AU563" t="s"/>
      <c r="AV563" t="s"/>
      <c r="AW563" t="s"/>
      <c r="AX563" t="s"/>
      <c r="AY563" t="n">
        <v>2311925</v>
      </c>
      <c r="AZ563" t="s">
        <v>729</v>
      </c>
      <c r="BA563" t="s"/>
      <c r="BB563" t="n">
        <v>55142</v>
      </c>
      <c r="BC563" t="n">
        <v>12.357392907143</v>
      </c>
      <c r="BD563" t="n">
        <v>44.26473669595</v>
      </c>
      <c r="BE563" t="s"/>
      <c r="BF563" t="s"/>
      <c r="BG563" t="s"/>
      <c r="BH563" t="s"/>
      <c r="BI563" t="s"/>
      <c r="BJ563" t="s"/>
      <c r="BK563" t="s"/>
      <c r="BL563" t="s"/>
      <c r="BM563" t="s"/>
      <c r="BN563" t="s"/>
      <c r="BO563" t="s"/>
      <c r="BP563" t="s"/>
      <c r="BQ563" t="s"/>
      <c r="BR563" t="s">
        <v>93</v>
      </c>
    </row>
    <row r="564" spans="1:70">
      <c r="A564" t="s">
        <v>70</v>
      </c>
      <c r="B564" t="s">
        <v>71</v>
      </c>
      <c r="C564" t="s">
        <v>72</v>
      </c>
      <c r="D564" t="n">
        <v>2</v>
      </c>
      <c r="E564" t="s">
        <v>728</v>
      </c>
      <c r="F564" t="n">
        <v>-1</v>
      </c>
      <c r="G564" t="s">
        <v>74</v>
      </c>
      <c r="H564" t="s">
        <v>75</v>
      </c>
      <c r="I564" t="s"/>
      <c r="J564" t="s">
        <v>76</v>
      </c>
      <c r="K564" t="n">
        <v>321</v>
      </c>
      <c r="L564" t="s">
        <v>77</v>
      </c>
      <c r="M564" t="s"/>
      <c r="N564" t="s">
        <v>169</v>
      </c>
      <c r="O564" t="s">
        <v>79</v>
      </c>
      <c r="P564" t="s">
        <v>728</v>
      </c>
      <c r="Q564" t="s"/>
      <c r="R564" t="s">
        <v>80</v>
      </c>
      <c r="S564" t="s">
        <v>445</v>
      </c>
      <c r="T564" t="s">
        <v>82</v>
      </c>
      <c r="U564" t="s"/>
      <c r="V564" t="s">
        <v>83</v>
      </c>
      <c r="W564" t="s">
        <v>161</v>
      </c>
      <c r="X564" t="s"/>
      <c r="Y564" t="s">
        <v>85</v>
      </c>
      <c r="Z564">
        <f>HYPERLINK("https://hotelmonitor-cachepage.eclerx.com/savepage/tk_15427244161029778_sr_2029.html","info")</f>
        <v/>
      </c>
      <c r="AA564" t="n">
        <v>-2311925</v>
      </c>
      <c r="AB564" t="s"/>
      <c r="AC564" t="s"/>
      <c r="AD564" t="s">
        <v>86</v>
      </c>
      <c r="AE564" t="s"/>
      <c r="AF564" t="s"/>
      <c r="AG564" t="s"/>
      <c r="AH564" t="s"/>
      <c r="AI564" t="s"/>
      <c r="AJ564" t="s"/>
      <c r="AK564" t="s">
        <v>87</v>
      </c>
      <c r="AL564" t="s">
        <v>88</v>
      </c>
      <c r="AM564" t="s"/>
      <c r="AN564" t="s">
        <v>87</v>
      </c>
      <c r="AO564" t="s"/>
      <c r="AP564" t="n">
        <v>44</v>
      </c>
      <c r="AQ564" t="s">
        <v>89</v>
      </c>
      <c r="AR564" t="s">
        <v>171</v>
      </c>
      <c r="AS564" t="s"/>
      <c r="AT564" t="s">
        <v>91</v>
      </c>
      <c r="AU564" t="s"/>
      <c r="AV564" t="s"/>
      <c r="AW564" t="s"/>
      <c r="AX564" t="s"/>
      <c r="AY564" t="n">
        <v>2311925</v>
      </c>
      <c r="AZ564" t="s">
        <v>729</v>
      </c>
      <c r="BA564" t="s"/>
      <c r="BB564" t="n">
        <v>55142</v>
      </c>
      <c r="BC564" t="n">
        <v>12.357392907143</v>
      </c>
      <c r="BD564" t="n">
        <v>44.26473669595</v>
      </c>
      <c r="BE564" t="s"/>
      <c r="BF564" t="s"/>
      <c r="BG564" t="s"/>
      <c r="BH564" t="s"/>
      <c r="BI564" t="s"/>
      <c r="BJ564" t="s"/>
      <c r="BK564" t="s"/>
      <c r="BL564" t="s"/>
      <c r="BM564" t="s"/>
      <c r="BN564" t="s"/>
      <c r="BO564" t="s"/>
      <c r="BP564" t="s"/>
      <c r="BQ564" t="s"/>
      <c r="BR564" t="s">
        <v>93</v>
      </c>
    </row>
    <row r="565" spans="1:70">
      <c r="A565" t="s">
        <v>70</v>
      </c>
      <c r="B565" t="s">
        <v>71</v>
      </c>
      <c r="C565" t="s">
        <v>72</v>
      </c>
      <c r="D565" t="n">
        <v>2</v>
      </c>
      <c r="E565" t="s">
        <v>736</v>
      </c>
      <c r="F565" t="n">
        <v>2034567</v>
      </c>
      <c r="G565" t="s">
        <v>74</v>
      </c>
      <c r="H565" t="s">
        <v>75</v>
      </c>
      <c r="I565" t="s"/>
      <c r="J565" t="s">
        <v>76</v>
      </c>
      <c r="K565" t="n">
        <v>81</v>
      </c>
      <c r="L565" t="s">
        <v>77</v>
      </c>
      <c r="M565" t="s"/>
      <c r="N565" t="s">
        <v>704</v>
      </c>
      <c r="O565" t="s">
        <v>79</v>
      </c>
      <c r="P565" t="s">
        <v>737</v>
      </c>
      <c r="Q565" t="s"/>
      <c r="R565" t="s">
        <v>80</v>
      </c>
      <c r="S565" t="s">
        <v>102</v>
      </c>
      <c r="T565" t="s">
        <v>82</v>
      </c>
      <c r="U565" t="s"/>
      <c r="V565" t="s">
        <v>83</v>
      </c>
      <c r="W565" t="s">
        <v>84</v>
      </c>
      <c r="X565" t="s"/>
      <c r="Y565" t="s">
        <v>85</v>
      </c>
      <c r="Z565">
        <f>HYPERLINK("https://hotelmonitor-cachepage.eclerx.com/savepage/tk_15427246227356236_sr_2029.html","info")</f>
        <v/>
      </c>
      <c r="AA565" t="n">
        <v>136775</v>
      </c>
      <c r="AB565" t="s"/>
      <c r="AC565" t="s"/>
      <c r="AD565" t="s">
        <v>86</v>
      </c>
      <c r="AE565" t="s"/>
      <c r="AF565" t="s"/>
      <c r="AG565" t="s"/>
      <c r="AH565" t="s"/>
      <c r="AI565" t="s"/>
      <c r="AJ565" t="s"/>
      <c r="AK565" t="s">
        <v>87</v>
      </c>
      <c r="AL565" t="s">
        <v>88</v>
      </c>
      <c r="AM565" t="s"/>
      <c r="AN565" t="s">
        <v>87</v>
      </c>
      <c r="AO565" t="s"/>
      <c r="AP565" t="n">
        <v>127</v>
      </c>
      <c r="AQ565" t="s">
        <v>89</v>
      </c>
      <c r="AR565" t="s">
        <v>90</v>
      </c>
      <c r="AS565" t="s"/>
      <c r="AT565" t="s">
        <v>91</v>
      </c>
      <c r="AU565" t="s"/>
      <c r="AV565" t="s"/>
      <c r="AW565" t="s"/>
      <c r="AX565" t="s"/>
      <c r="AY565" t="n">
        <v>2313854</v>
      </c>
      <c r="AZ565" t="s">
        <v>235</v>
      </c>
      <c r="BA565" t="s"/>
      <c r="BB565" t="n">
        <v>21203</v>
      </c>
      <c r="BC565" t="s"/>
      <c r="BD565" t="s"/>
      <c r="BE565" t="s"/>
      <c r="BF565" t="s"/>
      <c r="BG565" t="s"/>
      <c r="BH565" t="s"/>
      <c r="BI565" t="s"/>
      <c r="BJ565" t="s"/>
      <c r="BK565" t="s"/>
      <c r="BL565" t="s"/>
      <c r="BM565" t="s"/>
      <c r="BN565" t="s"/>
      <c r="BO565" t="s"/>
      <c r="BP565" t="s"/>
      <c r="BQ565" t="s"/>
      <c r="BR565" t="s">
        <v>104</v>
      </c>
    </row>
    <row r="566" spans="1:70">
      <c r="A566" t="s">
        <v>70</v>
      </c>
      <c r="B566" t="s">
        <v>71</v>
      </c>
      <c r="C566" t="s">
        <v>72</v>
      </c>
      <c r="D566" t="n">
        <v>2</v>
      </c>
      <c r="E566" t="s">
        <v>736</v>
      </c>
      <c r="F566" t="n">
        <v>2034567</v>
      </c>
      <c r="G566" t="s">
        <v>74</v>
      </c>
      <c r="H566" t="s">
        <v>75</v>
      </c>
      <c r="I566" t="s"/>
      <c r="J566" t="s">
        <v>76</v>
      </c>
      <c r="K566" t="n">
        <v>88</v>
      </c>
      <c r="L566" t="s">
        <v>77</v>
      </c>
      <c r="M566" t="s"/>
      <c r="N566" t="s">
        <v>138</v>
      </c>
      <c r="O566" t="s">
        <v>79</v>
      </c>
      <c r="P566" t="s">
        <v>737</v>
      </c>
      <c r="Q566" t="s"/>
      <c r="R566" t="s">
        <v>80</v>
      </c>
      <c r="S566" t="s">
        <v>539</v>
      </c>
      <c r="T566" t="s">
        <v>82</v>
      </c>
      <c r="U566" t="s"/>
      <c r="V566" t="s">
        <v>83</v>
      </c>
      <c r="W566" t="s">
        <v>84</v>
      </c>
      <c r="X566" t="s"/>
      <c r="Y566" t="s">
        <v>85</v>
      </c>
      <c r="Z566">
        <f>HYPERLINK("https://hotelmonitor-cachepage.eclerx.com/savepage/tk_15427246227356236_sr_2029.html","info")</f>
        <v/>
      </c>
      <c r="AA566" t="n">
        <v>136775</v>
      </c>
      <c r="AB566" t="s"/>
      <c r="AC566" t="s"/>
      <c r="AD566" t="s">
        <v>86</v>
      </c>
      <c r="AE566" t="s"/>
      <c r="AF566" t="s"/>
      <c r="AG566" t="s"/>
      <c r="AH566" t="s"/>
      <c r="AI566" t="s"/>
      <c r="AJ566" t="s"/>
      <c r="AK566" t="s">
        <v>87</v>
      </c>
      <c r="AL566" t="s">
        <v>88</v>
      </c>
      <c r="AM566" t="s"/>
      <c r="AN566" t="s">
        <v>87</v>
      </c>
      <c r="AO566" t="s"/>
      <c r="AP566" t="n">
        <v>127</v>
      </c>
      <c r="AQ566" t="s">
        <v>89</v>
      </c>
      <c r="AR566" t="s">
        <v>96</v>
      </c>
      <c r="AS566" t="s"/>
      <c r="AT566" t="s">
        <v>91</v>
      </c>
      <c r="AU566" t="s"/>
      <c r="AV566" t="s"/>
      <c r="AW566" t="s"/>
      <c r="AX566" t="s"/>
      <c r="AY566" t="n">
        <v>2313854</v>
      </c>
      <c r="AZ566" t="s">
        <v>235</v>
      </c>
      <c r="BA566" t="s"/>
      <c r="BB566" t="n">
        <v>21203</v>
      </c>
      <c r="BC566" t="s"/>
      <c r="BD566" t="s"/>
      <c r="BE566" t="s"/>
      <c r="BF566" t="s"/>
      <c r="BG566" t="s"/>
      <c r="BH566" t="s"/>
      <c r="BI566" t="s"/>
      <c r="BJ566" t="s"/>
      <c r="BK566" t="s"/>
      <c r="BL566" t="s"/>
      <c r="BM566" t="s"/>
      <c r="BN566" t="s"/>
      <c r="BO566" t="s"/>
      <c r="BP566" t="s"/>
      <c r="BQ566" t="s"/>
      <c r="BR566" t="s">
        <v>104</v>
      </c>
    </row>
    <row r="567" spans="1:70">
      <c r="A567" t="s">
        <v>70</v>
      </c>
      <c r="B567" t="s">
        <v>71</v>
      </c>
      <c r="C567" t="s">
        <v>72</v>
      </c>
      <c r="D567" t="n">
        <v>2</v>
      </c>
      <c r="E567" t="s">
        <v>736</v>
      </c>
      <c r="F567" t="n">
        <v>2034567</v>
      </c>
      <c r="G567" t="s">
        <v>74</v>
      </c>
      <c r="H567" t="s">
        <v>75</v>
      </c>
      <c r="I567" t="s"/>
      <c r="J567" t="s">
        <v>76</v>
      </c>
      <c r="K567" t="n">
        <v>106</v>
      </c>
      <c r="L567" t="s">
        <v>77</v>
      </c>
      <c r="M567" t="s"/>
      <c r="N567" t="s">
        <v>143</v>
      </c>
      <c r="O567" t="s">
        <v>79</v>
      </c>
      <c r="P567" t="s">
        <v>737</v>
      </c>
      <c r="Q567" t="s"/>
      <c r="R567" t="s">
        <v>80</v>
      </c>
      <c r="S567" t="s">
        <v>106</v>
      </c>
      <c r="T567" t="s">
        <v>82</v>
      </c>
      <c r="U567" t="s"/>
      <c r="V567" t="s">
        <v>83</v>
      </c>
      <c r="W567" t="s">
        <v>161</v>
      </c>
      <c r="X567" t="s"/>
      <c r="Y567" t="s">
        <v>85</v>
      </c>
      <c r="Z567">
        <f>HYPERLINK("https://hotelmonitor-cachepage.eclerx.com/savepage/tk_15427246227356236_sr_2029.html","info")</f>
        <v/>
      </c>
      <c r="AA567" t="n">
        <v>136775</v>
      </c>
      <c r="AB567" t="s"/>
      <c r="AC567" t="s"/>
      <c r="AD567" t="s">
        <v>86</v>
      </c>
      <c r="AE567" t="s"/>
      <c r="AF567" t="s"/>
      <c r="AG567" t="s"/>
      <c r="AH567" t="s"/>
      <c r="AI567" t="s"/>
      <c r="AJ567" t="s"/>
      <c r="AK567" t="s">
        <v>87</v>
      </c>
      <c r="AL567" t="s">
        <v>88</v>
      </c>
      <c r="AM567" t="s"/>
      <c r="AN567" t="s">
        <v>87</v>
      </c>
      <c r="AO567" t="s"/>
      <c r="AP567" t="n">
        <v>127</v>
      </c>
      <c r="AQ567" t="s">
        <v>89</v>
      </c>
      <c r="AR567" t="s">
        <v>90</v>
      </c>
      <c r="AS567" t="s"/>
      <c r="AT567" t="s">
        <v>91</v>
      </c>
      <c r="AU567" t="s"/>
      <c r="AV567" t="s"/>
      <c r="AW567" t="s"/>
      <c r="AX567" t="s"/>
      <c r="AY567" t="n">
        <v>2313854</v>
      </c>
      <c r="AZ567" t="s">
        <v>235</v>
      </c>
      <c r="BA567" t="s"/>
      <c r="BB567" t="n">
        <v>21203</v>
      </c>
      <c r="BC567" t="s"/>
      <c r="BD567" t="s"/>
      <c r="BE567" t="s"/>
      <c r="BF567" t="s"/>
      <c r="BG567" t="s"/>
      <c r="BH567" t="s"/>
      <c r="BI567" t="s"/>
      <c r="BJ567" t="s"/>
      <c r="BK567" t="s"/>
      <c r="BL567" t="s"/>
      <c r="BM567" t="s"/>
      <c r="BN567" t="s"/>
      <c r="BO567" t="s"/>
      <c r="BP567" t="s"/>
      <c r="BQ567" t="s"/>
      <c r="BR567" t="s">
        <v>104</v>
      </c>
    </row>
    <row r="568" spans="1:70">
      <c r="A568" t="s">
        <v>70</v>
      </c>
      <c r="B568" t="s">
        <v>71</v>
      </c>
      <c r="C568" t="s">
        <v>72</v>
      </c>
      <c r="D568" t="n">
        <v>2</v>
      </c>
      <c r="E568" t="s">
        <v>736</v>
      </c>
      <c r="F568" t="n">
        <v>2034567</v>
      </c>
      <c r="G568" t="s">
        <v>74</v>
      </c>
      <c r="H568" t="s">
        <v>75</v>
      </c>
      <c r="I568" t="s"/>
      <c r="J568" t="s">
        <v>76</v>
      </c>
      <c r="K568" t="n">
        <v>108</v>
      </c>
      <c r="L568" t="s">
        <v>77</v>
      </c>
      <c r="M568" t="s"/>
      <c r="N568" t="s">
        <v>711</v>
      </c>
      <c r="O568" t="s">
        <v>79</v>
      </c>
      <c r="P568" t="s">
        <v>737</v>
      </c>
      <c r="Q568" t="s"/>
      <c r="R568" t="s">
        <v>80</v>
      </c>
      <c r="S568" t="s">
        <v>234</v>
      </c>
      <c r="T568" t="s">
        <v>82</v>
      </c>
      <c r="U568" t="s"/>
      <c r="V568" t="s">
        <v>83</v>
      </c>
      <c r="W568" t="s">
        <v>84</v>
      </c>
      <c r="X568" t="s"/>
      <c r="Y568" t="s">
        <v>85</v>
      </c>
      <c r="Z568">
        <f>HYPERLINK("https://hotelmonitor-cachepage.eclerx.com/savepage/tk_15427246227356236_sr_2029.html","info")</f>
        <v/>
      </c>
      <c r="AA568" t="n">
        <v>136775</v>
      </c>
      <c r="AB568" t="s"/>
      <c r="AC568" t="s"/>
      <c r="AD568" t="s">
        <v>86</v>
      </c>
      <c r="AE568" t="s"/>
      <c r="AF568" t="s"/>
      <c r="AG568" t="s"/>
      <c r="AH568" t="s"/>
      <c r="AI568" t="s"/>
      <c r="AJ568" t="s"/>
      <c r="AK568" t="s">
        <v>87</v>
      </c>
      <c r="AL568" t="s">
        <v>88</v>
      </c>
      <c r="AM568" t="s"/>
      <c r="AN568" t="s">
        <v>87</v>
      </c>
      <c r="AO568" t="s"/>
      <c r="AP568" t="n">
        <v>127</v>
      </c>
      <c r="AQ568" t="s">
        <v>89</v>
      </c>
      <c r="AR568" t="s">
        <v>90</v>
      </c>
      <c r="AS568" t="s"/>
      <c r="AT568" t="s">
        <v>91</v>
      </c>
      <c r="AU568" t="s"/>
      <c r="AV568" t="s"/>
      <c r="AW568" t="s"/>
      <c r="AX568" t="s"/>
      <c r="AY568" t="n">
        <v>2313854</v>
      </c>
      <c r="AZ568" t="s">
        <v>235</v>
      </c>
      <c r="BA568" t="s"/>
      <c r="BB568" t="n">
        <v>21203</v>
      </c>
      <c r="BC568" t="s"/>
      <c r="BD568" t="s"/>
      <c r="BE568" t="s"/>
      <c r="BF568" t="s"/>
      <c r="BG568" t="s"/>
      <c r="BH568" t="s"/>
      <c r="BI568" t="s"/>
      <c r="BJ568" t="s"/>
      <c r="BK568" t="s"/>
      <c r="BL568" t="s"/>
      <c r="BM568" t="s"/>
      <c r="BN568" t="s"/>
      <c r="BO568" t="s"/>
      <c r="BP568" t="s"/>
      <c r="BQ568" t="s"/>
      <c r="BR568" t="s">
        <v>104</v>
      </c>
    </row>
    <row r="569" spans="1:70">
      <c r="A569" t="s">
        <v>70</v>
      </c>
      <c r="B569" t="s">
        <v>71</v>
      </c>
      <c r="C569" t="s">
        <v>72</v>
      </c>
      <c r="D569" t="n">
        <v>2</v>
      </c>
      <c r="E569" t="s">
        <v>736</v>
      </c>
      <c r="F569" t="n">
        <v>2034567</v>
      </c>
      <c r="G569" t="s">
        <v>74</v>
      </c>
      <c r="H569" t="s">
        <v>75</v>
      </c>
      <c r="I569" t="s"/>
      <c r="J569" t="s">
        <v>76</v>
      </c>
      <c r="K569" t="n">
        <v>108</v>
      </c>
      <c r="L569" t="s">
        <v>77</v>
      </c>
      <c r="M569" t="s"/>
      <c r="N569" t="s">
        <v>738</v>
      </c>
      <c r="O569" t="s">
        <v>79</v>
      </c>
      <c r="P569" t="s">
        <v>737</v>
      </c>
      <c r="Q569" t="s"/>
      <c r="R569" t="s">
        <v>80</v>
      </c>
      <c r="S569" t="s">
        <v>234</v>
      </c>
      <c r="T569" t="s">
        <v>82</v>
      </c>
      <c r="U569" t="s"/>
      <c r="V569" t="s">
        <v>83</v>
      </c>
      <c r="W569" t="s">
        <v>84</v>
      </c>
      <c r="X569" t="s"/>
      <c r="Y569" t="s">
        <v>85</v>
      </c>
      <c r="Z569">
        <f>HYPERLINK("https://hotelmonitor-cachepage.eclerx.com/savepage/tk_15427246227356236_sr_2029.html","info")</f>
        <v/>
      </c>
      <c r="AA569" t="n">
        <v>136775</v>
      </c>
      <c r="AB569" t="s"/>
      <c r="AC569" t="s"/>
      <c r="AD569" t="s">
        <v>86</v>
      </c>
      <c r="AE569" t="s"/>
      <c r="AF569" t="s"/>
      <c r="AG569" t="s"/>
      <c r="AH569" t="s"/>
      <c r="AI569" t="s"/>
      <c r="AJ569" t="s"/>
      <c r="AK569" t="s">
        <v>87</v>
      </c>
      <c r="AL569" t="s">
        <v>88</v>
      </c>
      <c r="AM569" t="s"/>
      <c r="AN569" t="s">
        <v>87</v>
      </c>
      <c r="AO569" t="s"/>
      <c r="AP569" t="n">
        <v>127</v>
      </c>
      <c r="AQ569" t="s">
        <v>89</v>
      </c>
      <c r="AR569" t="s">
        <v>90</v>
      </c>
      <c r="AS569" t="s"/>
      <c r="AT569" t="s">
        <v>91</v>
      </c>
      <c r="AU569" t="s"/>
      <c r="AV569" t="s"/>
      <c r="AW569" t="s"/>
      <c r="AX569" t="s"/>
      <c r="AY569" t="n">
        <v>2313854</v>
      </c>
      <c r="AZ569" t="s">
        <v>235</v>
      </c>
      <c r="BA569" t="s"/>
      <c r="BB569" t="n">
        <v>21203</v>
      </c>
      <c r="BC569" t="s"/>
      <c r="BD569" t="s"/>
      <c r="BE569" t="s"/>
      <c r="BF569" t="s"/>
      <c r="BG569" t="s"/>
      <c r="BH569" t="s"/>
      <c r="BI569" t="s"/>
      <c r="BJ569" t="s"/>
      <c r="BK569" t="s"/>
      <c r="BL569" t="s"/>
      <c r="BM569" t="s"/>
      <c r="BN569" t="s"/>
      <c r="BO569" t="s"/>
      <c r="BP569" t="s"/>
      <c r="BQ569" t="s"/>
      <c r="BR569" t="s">
        <v>104</v>
      </c>
    </row>
    <row r="570" spans="1:70">
      <c r="A570" t="s">
        <v>70</v>
      </c>
      <c r="B570" t="s">
        <v>71</v>
      </c>
      <c r="C570" t="s">
        <v>72</v>
      </c>
      <c r="D570" t="n">
        <v>2</v>
      </c>
      <c r="E570" t="s">
        <v>736</v>
      </c>
      <c r="F570" t="n">
        <v>2034567</v>
      </c>
      <c r="G570" t="s">
        <v>74</v>
      </c>
      <c r="H570" t="s">
        <v>75</v>
      </c>
      <c r="I570" t="s"/>
      <c r="J570" t="s">
        <v>76</v>
      </c>
      <c r="K570" t="n">
        <v>116</v>
      </c>
      <c r="L570" t="s">
        <v>77</v>
      </c>
      <c r="M570" t="s"/>
      <c r="N570" t="s">
        <v>739</v>
      </c>
      <c r="O570" t="s">
        <v>79</v>
      </c>
      <c r="P570" t="s">
        <v>737</v>
      </c>
      <c r="Q570" t="s"/>
      <c r="R570" t="s">
        <v>80</v>
      </c>
      <c r="S570" t="s">
        <v>353</v>
      </c>
      <c r="T570" t="s">
        <v>82</v>
      </c>
      <c r="U570" t="s"/>
      <c r="V570" t="s">
        <v>83</v>
      </c>
      <c r="W570" t="s">
        <v>84</v>
      </c>
      <c r="X570" t="s"/>
      <c r="Y570" t="s">
        <v>85</v>
      </c>
      <c r="Z570">
        <f>HYPERLINK("https://hotelmonitor-cachepage.eclerx.com/savepage/tk_15427246227356236_sr_2029.html","info")</f>
        <v/>
      </c>
      <c r="AA570" t="n">
        <v>136775</v>
      </c>
      <c r="AB570" t="s"/>
      <c r="AC570" t="s"/>
      <c r="AD570" t="s">
        <v>86</v>
      </c>
      <c r="AE570" t="s"/>
      <c r="AF570" t="s"/>
      <c r="AG570" t="s"/>
      <c r="AH570" t="s"/>
      <c r="AI570" t="s"/>
      <c r="AJ570" t="s"/>
      <c r="AK570" t="s">
        <v>87</v>
      </c>
      <c r="AL570" t="s">
        <v>88</v>
      </c>
      <c r="AM570" t="s"/>
      <c r="AN570" t="s">
        <v>87</v>
      </c>
      <c r="AO570" t="s"/>
      <c r="AP570" t="n">
        <v>127</v>
      </c>
      <c r="AQ570" t="s">
        <v>89</v>
      </c>
      <c r="AR570" t="s">
        <v>96</v>
      </c>
      <c r="AS570" t="s"/>
      <c r="AT570" t="s">
        <v>91</v>
      </c>
      <c r="AU570" t="s"/>
      <c r="AV570" t="s"/>
      <c r="AW570" t="s"/>
      <c r="AX570" t="s"/>
      <c r="AY570" t="n">
        <v>2313854</v>
      </c>
      <c r="AZ570" t="s">
        <v>235</v>
      </c>
      <c r="BA570" t="s"/>
      <c r="BB570" t="n">
        <v>21203</v>
      </c>
      <c r="BC570" t="s"/>
      <c r="BD570" t="s"/>
      <c r="BE570" t="s"/>
      <c r="BF570" t="s"/>
      <c r="BG570" t="s"/>
      <c r="BH570" t="s"/>
      <c r="BI570" t="s"/>
      <c r="BJ570" t="s"/>
      <c r="BK570" t="s"/>
      <c r="BL570" t="s"/>
      <c r="BM570" t="s"/>
      <c r="BN570" t="s"/>
      <c r="BO570" t="s"/>
      <c r="BP570" t="s"/>
      <c r="BQ570" t="s"/>
      <c r="BR570" t="s">
        <v>104</v>
      </c>
    </row>
    <row r="571" spans="1:70">
      <c r="A571" t="s">
        <v>70</v>
      </c>
      <c r="B571" t="s">
        <v>71</v>
      </c>
      <c r="C571" t="s">
        <v>72</v>
      </c>
      <c r="D571" t="n">
        <v>2</v>
      </c>
      <c r="E571" t="s">
        <v>736</v>
      </c>
      <c r="F571" t="n">
        <v>2034567</v>
      </c>
      <c r="G571" t="s">
        <v>74</v>
      </c>
      <c r="H571" t="s">
        <v>75</v>
      </c>
      <c r="I571" t="s"/>
      <c r="J571" t="s">
        <v>76</v>
      </c>
      <c r="K571" t="n">
        <v>132</v>
      </c>
      <c r="L571" t="s">
        <v>77</v>
      </c>
      <c r="M571" t="s"/>
      <c r="N571" t="s">
        <v>176</v>
      </c>
      <c r="O571" t="s">
        <v>79</v>
      </c>
      <c r="P571" t="s">
        <v>737</v>
      </c>
      <c r="Q571" t="s"/>
      <c r="R571" t="s">
        <v>80</v>
      </c>
      <c r="S571" t="s">
        <v>740</v>
      </c>
      <c r="T571" t="s">
        <v>82</v>
      </c>
      <c r="U571" t="s"/>
      <c r="V571" t="s">
        <v>83</v>
      </c>
      <c r="W571" t="s">
        <v>84</v>
      </c>
      <c r="X571" t="s"/>
      <c r="Y571" t="s">
        <v>85</v>
      </c>
      <c r="Z571">
        <f>HYPERLINK("https://hotelmonitor-cachepage.eclerx.com/savepage/tk_15427246227356236_sr_2029.html","info")</f>
        <v/>
      </c>
      <c r="AA571" t="n">
        <v>136775</v>
      </c>
      <c r="AB571" t="s"/>
      <c r="AC571" t="s"/>
      <c r="AD571" t="s">
        <v>86</v>
      </c>
      <c r="AE571" t="s"/>
      <c r="AF571" t="s"/>
      <c r="AG571" t="s"/>
      <c r="AH571" t="s"/>
      <c r="AI571" t="s"/>
      <c r="AJ571" t="s"/>
      <c r="AK571" t="s">
        <v>87</v>
      </c>
      <c r="AL571" t="s">
        <v>88</v>
      </c>
      <c r="AM571" t="s"/>
      <c r="AN571" t="s">
        <v>87</v>
      </c>
      <c r="AO571" t="s"/>
      <c r="AP571" t="n">
        <v>127</v>
      </c>
      <c r="AQ571" t="s">
        <v>89</v>
      </c>
      <c r="AR571" t="s">
        <v>90</v>
      </c>
      <c r="AS571" t="s"/>
      <c r="AT571" t="s">
        <v>91</v>
      </c>
      <c r="AU571" t="s"/>
      <c r="AV571" t="s"/>
      <c r="AW571" t="s"/>
      <c r="AX571" t="s"/>
      <c r="AY571" t="n">
        <v>2313854</v>
      </c>
      <c r="AZ571" t="s">
        <v>235</v>
      </c>
      <c r="BA571" t="s"/>
      <c r="BB571" t="n">
        <v>21203</v>
      </c>
      <c r="BC571" t="s"/>
      <c r="BD571" t="s"/>
      <c r="BE571" t="s"/>
      <c r="BF571" t="s"/>
      <c r="BG571" t="s"/>
      <c r="BH571" t="s"/>
      <c r="BI571" t="s"/>
      <c r="BJ571" t="s"/>
      <c r="BK571" t="s"/>
      <c r="BL571" t="s"/>
      <c r="BM571" t="s"/>
      <c r="BN571" t="s"/>
      <c r="BO571" t="s"/>
      <c r="BP571" t="s"/>
      <c r="BQ571" t="s"/>
      <c r="BR571" t="s">
        <v>104</v>
      </c>
    </row>
    <row r="572" spans="1:70">
      <c r="A572" t="s">
        <v>70</v>
      </c>
      <c r="B572" t="s">
        <v>71</v>
      </c>
      <c r="C572" t="s">
        <v>72</v>
      </c>
      <c r="D572" t="n">
        <v>2</v>
      </c>
      <c r="E572" t="s">
        <v>736</v>
      </c>
      <c r="F572" t="n">
        <v>2034567</v>
      </c>
      <c r="G572" t="s">
        <v>74</v>
      </c>
      <c r="H572" t="s">
        <v>75</v>
      </c>
      <c r="I572" t="s"/>
      <c r="J572" t="s">
        <v>76</v>
      </c>
      <c r="K572" t="n">
        <v>141</v>
      </c>
      <c r="L572" t="s">
        <v>77</v>
      </c>
      <c r="M572" t="s"/>
      <c r="N572" t="s">
        <v>704</v>
      </c>
      <c r="O572" t="s">
        <v>79</v>
      </c>
      <c r="P572" t="s">
        <v>737</v>
      </c>
      <c r="Q572" t="s"/>
      <c r="R572" t="s">
        <v>80</v>
      </c>
      <c r="S572" t="s">
        <v>204</v>
      </c>
      <c r="T572" t="s">
        <v>82</v>
      </c>
      <c r="U572" t="s"/>
      <c r="V572" t="s">
        <v>83</v>
      </c>
      <c r="W572" t="s">
        <v>108</v>
      </c>
      <c r="X572" t="s"/>
      <c r="Y572" t="s">
        <v>85</v>
      </c>
      <c r="Z572">
        <f>HYPERLINK("https://hotelmonitor-cachepage.eclerx.com/savepage/tk_15427246227356236_sr_2029.html","info")</f>
        <v/>
      </c>
      <c r="AA572" t="n">
        <v>136775</v>
      </c>
      <c r="AB572" t="s"/>
      <c r="AC572" t="s"/>
      <c r="AD572" t="s">
        <v>86</v>
      </c>
      <c r="AE572" t="s"/>
      <c r="AF572" t="s"/>
      <c r="AG572" t="s"/>
      <c r="AH572" t="s"/>
      <c r="AI572" t="s"/>
      <c r="AJ572" t="s"/>
      <c r="AK572" t="s">
        <v>87</v>
      </c>
      <c r="AL572" t="s">
        <v>88</v>
      </c>
      <c r="AM572" t="s"/>
      <c r="AN572" t="s">
        <v>87</v>
      </c>
      <c r="AO572" t="s"/>
      <c r="AP572" t="n">
        <v>127</v>
      </c>
      <c r="AQ572" t="s">
        <v>89</v>
      </c>
      <c r="AR572" t="s">
        <v>90</v>
      </c>
      <c r="AS572" t="s"/>
      <c r="AT572" t="s">
        <v>91</v>
      </c>
      <c r="AU572" t="s"/>
      <c r="AV572" t="s"/>
      <c r="AW572" t="s"/>
      <c r="AX572" t="s"/>
      <c r="AY572" t="n">
        <v>2313854</v>
      </c>
      <c r="AZ572" t="s">
        <v>235</v>
      </c>
      <c r="BA572" t="s"/>
      <c r="BB572" t="n">
        <v>21203</v>
      </c>
      <c r="BC572" t="s"/>
      <c r="BD572" t="s"/>
      <c r="BE572" t="s"/>
      <c r="BF572" t="s"/>
      <c r="BG572" t="s"/>
      <c r="BH572" t="s"/>
      <c r="BI572" t="s"/>
      <c r="BJ572" t="s"/>
      <c r="BK572" t="s"/>
      <c r="BL572" t="s"/>
      <c r="BM572" t="s"/>
      <c r="BN572" t="s"/>
      <c r="BO572" t="s"/>
      <c r="BP572" t="s"/>
      <c r="BQ572" t="s"/>
      <c r="BR572" t="s">
        <v>104</v>
      </c>
    </row>
    <row r="573" spans="1:70">
      <c r="A573" t="s">
        <v>70</v>
      </c>
      <c r="B573" t="s">
        <v>71</v>
      </c>
      <c r="C573" t="s">
        <v>72</v>
      </c>
      <c r="D573" t="n">
        <v>2</v>
      </c>
      <c r="E573" t="s">
        <v>736</v>
      </c>
      <c r="F573" t="n">
        <v>2034567</v>
      </c>
      <c r="G573" t="s">
        <v>74</v>
      </c>
      <c r="H573" t="s">
        <v>75</v>
      </c>
      <c r="I573" t="s"/>
      <c r="J573" t="s">
        <v>76</v>
      </c>
      <c r="K573" t="n">
        <v>151</v>
      </c>
      <c r="L573" t="s">
        <v>77</v>
      </c>
      <c r="M573" t="s"/>
      <c r="N573" t="s">
        <v>138</v>
      </c>
      <c r="O573" t="s">
        <v>79</v>
      </c>
      <c r="P573" t="s">
        <v>737</v>
      </c>
      <c r="Q573" t="s"/>
      <c r="R573" t="s">
        <v>80</v>
      </c>
      <c r="S573" t="s">
        <v>206</v>
      </c>
      <c r="T573" t="s">
        <v>82</v>
      </c>
      <c r="U573" t="s"/>
      <c r="V573" t="s">
        <v>83</v>
      </c>
      <c r="W573" t="s">
        <v>108</v>
      </c>
      <c r="X573" t="s"/>
      <c r="Y573" t="s">
        <v>85</v>
      </c>
      <c r="Z573">
        <f>HYPERLINK("https://hotelmonitor-cachepage.eclerx.com/savepage/tk_15427246227356236_sr_2029.html","info")</f>
        <v/>
      </c>
      <c r="AA573" t="n">
        <v>136775</v>
      </c>
      <c r="AB573" t="s"/>
      <c r="AC573" t="s"/>
      <c r="AD573" t="s">
        <v>86</v>
      </c>
      <c r="AE573" t="s"/>
      <c r="AF573" t="s"/>
      <c r="AG573" t="s"/>
      <c r="AH573" t="s"/>
      <c r="AI573" t="s"/>
      <c r="AJ573" t="s"/>
      <c r="AK573" t="s">
        <v>87</v>
      </c>
      <c r="AL573" t="s">
        <v>88</v>
      </c>
      <c r="AM573" t="s"/>
      <c r="AN573" t="s">
        <v>87</v>
      </c>
      <c r="AO573" t="s"/>
      <c r="AP573" t="n">
        <v>127</v>
      </c>
      <c r="AQ573" t="s">
        <v>89</v>
      </c>
      <c r="AR573" t="s">
        <v>96</v>
      </c>
      <c r="AS573" t="s"/>
      <c r="AT573" t="s">
        <v>91</v>
      </c>
      <c r="AU573" t="s"/>
      <c r="AV573" t="s"/>
      <c r="AW573" t="s"/>
      <c r="AX573" t="s"/>
      <c r="AY573" t="n">
        <v>2313854</v>
      </c>
      <c r="AZ573" t="s">
        <v>235</v>
      </c>
      <c r="BA573" t="s"/>
      <c r="BB573" t="n">
        <v>21203</v>
      </c>
      <c r="BC573" t="s"/>
      <c r="BD573" t="s"/>
      <c r="BE573" t="s"/>
      <c r="BF573" t="s"/>
      <c r="BG573" t="s"/>
      <c r="BH573" t="s"/>
      <c r="BI573" t="s"/>
      <c r="BJ573" t="s"/>
      <c r="BK573" t="s"/>
      <c r="BL573" t="s"/>
      <c r="BM573" t="s"/>
      <c r="BN573" t="s"/>
      <c r="BO573" t="s"/>
      <c r="BP573" t="s"/>
      <c r="BQ573" t="s"/>
      <c r="BR573" t="s">
        <v>104</v>
      </c>
    </row>
    <row r="574" spans="1:70">
      <c r="A574" t="s">
        <v>70</v>
      </c>
      <c r="B574" t="s">
        <v>71</v>
      </c>
      <c r="C574" t="s">
        <v>72</v>
      </c>
      <c r="D574" t="n">
        <v>2</v>
      </c>
      <c r="E574" t="s">
        <v>736</v>
      </c>
      <c r="F574" t="n">
        <v>2034567</v>
      </c>
      <c r="G574" t="s">
        <v>74</v>
      </c>
      <c r="H574" t="s">
        <v>75</v>
      </c>
      <c r="I574" t="s"/>
      <c r="J574" t="s">
        <v>76</v>
      </c>
      <c r="K574" t="n">
        <v>169</v>
      </c>
      <c r="L574" t="s">
        <v>77</v>
      </c>
      <c r="M574" t="s"/>
      <c r="N574" t="s">
        <v>738</v>
      </c>
      <c r="O574" t="s">
        <v>79</v>
      </c>
      <c r="P574" t="s">
        <v>737</v>
      </c>
      <c r="Q574" t="s"/>
      <c r="R574" t="s">
        <v>80</v>
      </c>
      <c r="S574" t="s">
        <v>182</v>
      </c>
      <c r="T574" t="s">
        <v>82</v>
      </c>
      <c r="U574" t="s"/>
      <c r="V574" t="s">
        <v>83</v>
      </c>
      <c r="W574" t="s">
        <v>108</v>
      </c>
      <c r="X574" t="s"/>
      <c r="Y574" t="s">
        <v>85</v>
      </c>
      <c r="Z574">
        <f>HYPERLINK("https://hotelmonitor-cachepage.eclerx.com/savepage/tk_15427246227356236_sr_2029.html","info")</f>
        <v/>
      </c>
      <c r="AA574" t="n">
        <v>136775</v>
      </c>
      <c r="AB574" t="s"/>
      <c r="AC574" t="s"/>
      <c r="AD574" t="s">
        <v>86</v>
      </c>
      <c r="AE574" t="s"/>
      <c r="AF574" t="s"/>
      <c r="AG574" t="s"/>
      <c r="AH574" t="s"/>
      <c r="AI574" t="s"/>
      <c r="AJ574" t="s"/>
      <c r="AK574" t="s">
        <v>87</v>
      </c>
      <c r="AL574" t="s">
        <v>88</v>
      </c>
      <c r="AM574" t="s"/>
      <c r="AN574" t="s">
        <v>87</v>
      </c>
      <c r="AO574" t="s"/>
      <c r="AP574" t="n">
        <v>127</v>
      </c>
      <c r="AQ574" t="s">
        <v>89</v>
      </c>
      <c r="AR574" t="s">
        <v>90</v>
      </c>
      <c r="AS574" t="s"/>
      <c r="AT574" t="s">
        <v>91</v>
      </c>
      <c r="AU574" t="s"/>
      <c r="AV574" t="s"/>
      <c r="AW574" t="s"/>
      <c r="AX574" t="s"/>
      <c r="AY574" t="n">
        <v>2313854</v>
      </c>
      <c r="AZ574" t="s">
        <v>235</v>
      </c>
      <c r="BA574" t="s"/>
      <c r="BB574" t="n">
        <v>21203</v>
      </c>
      <c r="BC574" t="s"/>
      <c r="BD574" t="s"/>
      <c r="BE574" t="s"/>
      <c r="BF574" t="s"/>
      <c r="BG574" t="s"/>
      <c r="BH574" t="s"/>
      <c r="BI574" t="s"/>
      <c r="BJ574" t="s"/>
      <c r="BK574" t="s"/>
      <c r="BL574" t="s"/>
      <c r="BM574" t="s"/>
      <c r="BN574" t="s"/>
      <c r="BO574" t="s"/>
      <c r="BP574" t="s"/>
      <c r="BQ574" t="s"/>
      <c r="BR574" t="s">
        <v>104</v>
      </c>
    </row>
    <row r="575" spans="1:70">
      <c r="A575" t="s">
        <v>70</v>
      </c>
      <c r="B575" t="s">
        <v>71</v>
      </c>
      <c r="C575" t="s">
        <v>72</v>
      </c>
      <c r="D575" t="n">
        <v>2</v>
      </c>
      <c r="E575" t="s">
        <v>736</v>
      </c>
      <c r="F575" t="n">
        <v>2034567</v>
      </c>
      <c r="G575" t="s">
        <v>74</v>
      </c>
      <c r="H575" t="s">
        <v>75</v>
      </c>
      <c r="I575" t="s"/>
      <c r="J575" t="s">
        <v>76</v>
      </c>
      <c r="K575" t="n">
        <v>180</v>
      </c>
      <c r="L575" t="s">
        <v>77</v>
      </c>
      <c r="M575" t="s"/>
      <c r="N575" t="s">
        <v>739</v>
      </c>
      <c r="O575" t="s">
        <v>79</v>
      </c>
      <c r="P575" t="s">
        <v>737</v>
      </c>
      <c r="Q575" t="s"/>
      <c r="R575" t="s">
        <v>80</v>
      </c>
      <c r="S575" t="s">
        <v>477</v>
      </c>
      <c r="T575" t="s">
        <v>82</v>
      </c>
      <c r="U575" t="s"/>
      <c r="V575" t="s">
        <v>83</v>
      </c>
      <c r="W575" t="s">
        <v>108</v>
      </c>
      <c r="X575" t="s"/>
      <c r="Y575" t="s">
        <v>85</v>
      </c>
      <c r="Z575">
        <f>HYPERLINK("https://hotelmonitor-cachepage.eclerx.com/savepage/tk_15427246227356236_sr_2029.html","info")</f>
        <v/>
      </c>
      <c r="AA575" t="n">
        <v>136775</v>
      </c>
      <c r="AB575" t="s"/>
      <c r="AC575" t="s"/>
      <c r="AD575" t="s">
        <v>86</v>
      </c>
      <c r="AE575" t="s"/>
      <c r="AF575" t="s"/>
      <c r="AG575" t="s"/>
      <c r="AH575" t="s"/>
      <c r="AI575" t="s"/>
      <c r="AJ575" t="s"/>
      <c r="AK575" t="s">
        <v>87</v>
      </c>
      <c r="AL575" t="s">
        <v>88</v>
      </c>
      <c r="AM575" t="s"/>
      <c r="AN575" t="s">
        <v>87</v>
      </c>
      <c r="AO575" t="s"/>
      <c r="AP575" t="n">
        <v>127</v>
      </c>
      <c r="AQ575" t="s">
        <v>89</v>
      </c>
      <c r="AR575" t="s">
        <v>96</v>
      </c>
      <c r="AS575" t="s"/>
      <c r="AT575" t="s">
        <v>91</v>
      </c>
      <c r="AU575" t="s"/>
      <c r="AV575" t="s"/>
      <c r="AW575" t="s"/>
      <c r="AX575" t="s"/>
      <c r="AY575" t="n">
        <v>2313854</v>
      </c>
      <c r="AZ575" t="s">
        <v>235</v>
      </c>
      <c r="BA575" t="s"/>
      <c r="BB575" t="n">
        <v>21203</v>
      </c>
      <c r="BC575" t="s"/>
      <c r="BD575" t="s"/>
      <c r="BE575" t="s"/>
      <c r="BF575" t="s"/>
      <c r="BG575" t="s"/>
      <c r="BH575" t="s"/>
      <c r="BI575" t="s"/>
      <c r="BJ575" t="s"/>
      <c r="BK575" t="s"/>
      <c r="BL575" t="s"/>
      <c r="BM575" t="s"/>
      <c r="BN575" t="s"/>
      <c r="BO575" t="s"/>
      <c r="BP575" t="s"/>
      <c r="BQ575" t="s"/>
      <c r="BR575" t="s">
        <v>104</v>
      </c>
    </row>
    <row r="576" spans="1:70">
      <c r="A576" t="s">
        <v>70</v>
      </c>
      <c r="B576" t="s">
        <v>71</v>
      </c>
      <c r="C576" t="s">
        <v>72</v>
      </c>
      <c r="D576" t="n">
        <v>2</v>
      </c>
      <c r="E576" t="s">
        <v>736</v>
      </c>
      <c r="F576" t="n">
        <v>2034567</v>
      </c>
      <c r="G576" t="s">
        <v>74</v>
      </c>
      <c r="H576" t="s">
        <v>75</v>
      </c>
      <c r="I576" t="s"/>
      <c r="J576" t="s">
        <v>76</v>
      </c>
      <c r="K576" t="n">
        <v>199</v>
      </c>
      <c r="L576" t="s">
        <v>77</v>
      </c>
      <c r="M576" t="s"/>
      <c r="N576" t="s">
        <v>711</v>
      </c>
      <c r="O576" t="s">
        <v>79</v>
      </c>
      <c r="P576" t="s">
        <v>737</v>
      </c>
      <c r="Q576" t="s"/>
      <c r="R576" t="s">
        <v>80</v>
      </c>
      <c r="S576" t="s">
        <v>341</v>
      </c>
      <c r="T576" t="s">
        <v>82</v>
      </c>
      <c r="U576" t="s"/>
      <c r="V576" t="s">
        <v>83</v>
      </c>
      <c r="W576" t="s">
        <v>108</v>
      </c>
      <c r="X576" t="s"/>
      <c r="Y576" t="s">
        <v>85</v>
      </c>
      <c r="Z576">
        <f>HYPERLINK("https://hotelmonitor-cachepage.eclerx.com/savepage/tk_15427246227356236_sr_2029.html","info")</f>
        <v/>
      </c>
      <c r="AA576" t="n">
        <v>136775</v>
      </c>
      <c r="AB576" t="s"/>
      <c r="AC576" t="s"/>
      <c r="AD576" t="s">
        <v>86</v>
      </c>
      <c r="AE576" t="s"/>
      <c r="AF576" t="s"/>
      <c r="AG576" t="s"/>
      <c r="AH576" t="s"/>
      <c r="AI576" t="s"/>
      <c r="AJ576" t="s"/>
      <c r="AK576" t="s">
        <v>87</v>
      </c>
      <c r="AL576" t="s">
        <v>88</v>
      </c>
      <c r="AM576" t="s"/>
      <c r="AN576" t="s">
        <v>87</v>
      </c>
      <c r="AO576" t="s"/>
      <c r="AP576" t="n">
        <v>127</v>
      </c>
      <c r="AQ576" t="s">
        <v>89</v>
      </c>
      <c r="AR576" t="s">
        <v>90</v>
      </c>
      <c r="AS576" t="s"/>
      <c r="AT576" t="s">
        <v>91</v>
      </c>
      <c r="AU576" t="s"/>
      <c r="AV576" t="s"/>
      <c r="AW576" t="s"/>
      <c r="AX576" t="s"/>
      <c r="AY576" t="n">
        <v>2313854</v>
      </c>
      <c r="AZ576" t="s">
        <v>235</v>
      </c>
      <c r="BA576" t="s"/>
      <c r="BB576" t="n">
        <v>21203</v>
      </c>
      <c r="BC576" t="s"/>
      <c r="BD576" t="s"/>
      <c r="BE576" t="s"/>
      <c r="BF576" t="s"/>
      <c r="BG576" t="s"/>
      <c r="BH576" t="s"/>
      <c r="BI576" t="s"/>
      <c r="BJ576" t="s"/>
      <c r="BK576" t="s"/>
      <c r="BL576" t="s"/>
      <c r="BM576" t="s"/>
      <c r="BN576" t="s"/>
      <c r="BO576" t="s"/>
      <c r="BP576" t="s"/>
      <c r="BQ576" t="s"/>
      <c r="BR576" t="s">
        <v>104</v>
      </c>
    </row>
    <row r="577" spans="1:70">
      <c r="A577" t="s">
        <v>70</v>
      </c>
      <c r="B577" t="s">
        <v>71</v>
      </c>
      <c r="C577" t="s">
        <v>72</v>
      </c>
      <c r="D577" t="n">
        <v>2</v>
      </c>
      <c r="E577" t="s">
        <v>736</v>
      </c>
      <c r="F577" t="n">
        <v>2034567</v>
      </c>
      <c r="G577" t="s">
        <v>74</v>
      </c>
      <c r="H577" t="s">
        <v>75</v>
      </c>
      <c r="I577" t="s"/>
      <c r="J577" t="s">
        <v>76</v>
      </c>
      <c r="K577" t="n">
        <v>253</v>
      </c>
      <c r="L577" t="s">
        <v>77</v>
      </c>
      <c r="M577" t="s"/>
      <c r="N577" t="s">
        <v>176</v>
      </c>
      <c r="O577" t="s">
        <v>79</v>
      </c>
      <c r="P577" t="s">
        <v>737</v>
      </c>
      <c r="Q577" t="s"/>
      <c r="R577" t="s">
        <v>80</v>
      </c>
      <c r="S577" t="s">
        <v>741</v>
      </c>
      <c r="T577" t="s">
        <v>82</v>
      </c>
      <c r="U577" t="s"/>
      <c r="V577" t="s">
        <v>83</v>
      </c>
      <c r="W577" t="s">
        <v>108</v>
      </c>
      <c r="X577" t="s"/>
      <c r="Y577" t="s">
        <v>85</v>
      </c>
      <c r="Z577">
        <f>HYPERLINK("https://hotelmonitor-cachepage.eclerx.com/savepage/tk_15427246227356236_sr_2029.html","info")</f>
        <v/>
      </c>
      <c r="AA577" t="n">
        <v>136775</v>
      </c>
      <c r="AB577" t="s"/>
      <c r="AC577" t="s"/>
      <c r="AD577" t="s">
        <v>86</v>
      </c>
      <c r="AE577" t="s"/>
      <c r="AF577" t="s"/>
      <c r="AG577" t="s"/>
      <c r="AH577" t="s"/>
      <c r="AI577" t="s"/>
      <c r="AJ577" t="s"/>
      <c r="AK577" t="s">
        <v>87</v>
      </c>
      <c r="AL577" t="s">
        <v>88</v>
      </c>
      <c r="AM577" t="s"/>
      <c r="AN577" t="s">
        <v>87</v>
      </c>
      <c r="AO577" t="s"/>
      <c r="AP577" t="n">
        <v>127</v>
      </c>
      <c r="AQ577" t="s">
        <v>89</v>
      </c>
      <c r="AR577" t="s">
        <v>90</v>
      </c>
      <c r="AS577" t="s"/>
      <c r="AT577" t="s">
        <v>91</v>
      </c>
      <c r="AU577" t="s"/>
      <c r="AV577" t="s"/>
      <c r="AW577" t="s"/>
      <c r="AX577" t="s"/>
      <c r="AY577" t="n">
        <v>2313854</v>
      </c>
      <c r="AZ577" t="s">
        <v>235</v>
      </c>
      <c r="BA577" t="s"/>
      <c r="BB577" t="n">
        <v>21203</v>
      </c>
      <c r="BC577" t="s"/>
      <c r="BD577" t="s"/>
      <c r="BE577" t="s"/>
      <c r="BF577" t="s"/>
      <c r="BG577" t="s"/>
      <c r="BH577" t="s"/>
      <c r="BI577" t="s"/>
      <c r="BJ577" t="s"/>
      <c r="BK577" t="s"/>
      <c r="BL577" t="s"/>
      <c r="BM577" t="s"/>
      <c r="BN577" t="s"/>
      <c r="BO577" t="s"/>
      <c r="BP577" t="s"/>
      <c r="BQ577" t="s"/>
      <c r="BR577" t="s">
        <v>104</v>
      </c>
    </row>
    <row r="578" spans="1:70">
      <c r="A578" t="s">
        <v>70</v>
      </c>
      <c r="B578" t="s">
        <v>71</v>
      </c>
      <c r="C578" t="s">
        <v>72</v>
      </c>
      <c r="D578" t="n">
        <v>2</v>
      </c>
      <c r="E578" t="s">
        <v>742</v>
      </c>
      <c r="F578" t="n">
        <v>-1</v>
      </c>
      <c r="G578" t="s">
        <v>74</v>
      </c>
      <c r="H578" t="s">
        <v>75</v>
      </c>
      <c r="I578" t="s"/>
      <c r="J578" t="s">
        <v>76</v>
      </c>
      <c r="K578" t="n">
        <v>69</v>
      </c>
      <c r="L578" t="s">
        <v>77</v>
      </c>
      <c r="M578" t="s"/>
      <c r="N578" t="s">
        <v>172</v>
      </c>
      <c r="O578" t="s">
        <v>79</v>
      </c>
      <c r="P578" t="s">
        <v>742</v>
      </c>
      <c r="Q578" t="s"/>
      <c r="R578" t="s">
        <v>80</v>
      </c>
      <c r="S578" t="s">
        <v>170</v>
      </c>
      <c r="T578" t="s">
        <v>82</v>
      </c>
      <c r="U578" t="s"/>
      <c r="V578" t="s">
        <v>83</v>
      </c>
      <c r="W578" t="s">
        <v>84</v>
      </c>
      <c r="X578" t="s"/>
      <c r="Y578" t="s">
        <v>85</v>
      </c>
      <c r="Z578">
        <f>HYPERLINK("https://hotelmonitor-cachepage.eclerx.com/savepage/tk_15427244891738813_sr_2029.html","info")</f>
        <v/>
      </c>
      <c r="AA578" t="n">
        <v>-4988489</v>
      </c>
      <c r="AB578" t="s"/>
      <c r="AC578" t="s"/>
      <c r="AD578" t="s">
        <v>86</v>
      </c>
      <c r="AE578" t="s"/>
      <c r="AF578" t="s"/>
      <c r="AG578" t="s"/>
      <c r="AH578" t="s"/>
      <c r="AI578" t="s"/>
      <c r="AJ578" t="s"/>
      <c r="AK578" t="s">
        <v>87</v>
      </c>
      <c r="AL578" t="s">
        <v>88</v>
      </c>
      <c r="AM578" t="s"/>
      <c r="AN578" t="s">
        <v>87</v>
      </c>
      <c r="AO578" t="s"/>
      <c r="AP578" t="n">
        <v>73</v>
      </c>
      <c r="AQ578" t="s">
        <v>89</v>
      </c>
      <c r="AR578" t="s">
        <v>96</v>
      </c>
      <c r="AS578" t="s"/>
      <c r="AT578" t="s">
        <v>91</v>
      </c>
      <c r="AU578" t="s"/>
      <c r="AV578" t="s"/>
      <c r="AW578" t="s"/>
      <c r="AX578" t="s"/>
      <c r="AY578" t="n">
        <v>4988489</v>
      </c>
      <c r="AZ578" t="s">
        <v>743</v>
      </c>
      <c r="BA578" t="s"/>
      <c r="BB578" t="n">
        <v>158159</v>
      </c>
      <c r="BC578" t="n">
        <v>11.369752507935</v>
      </c>
      <c r="BD578" t="n">
        <v>44.496086724097</v>
      </c>
      <c r="BE578" t="s"/>
      <c r="BF578" t="s"/>
      <c r="BG578" t="s"/>
      <c r="BH578" t="s"/>
      <c r="BI578" t="s"/>
      <c r="BJ578" t="s"/>
      <c r="BK578" t="s"/>
      <c r="BL578" t="s"/>
      <c r="BM578" t="s"/>
      <c r="BN578" t="s"/>
      <c r="BO578" t="s"/>
      <c r="BP578" t="s"/>
      <c r="BQ578" t="s"/>
      <c r="BR578" t="s">
        <v>93</v>
      </c>
    </row>
    <row r="579" spans="1:70">
      <c r="A579" t="s">
        <v>70</v>
      </c>
      <c r="B579" t="s">
        <v>71</v>
      </c>
      <c r="C579" t="s">
        <v>72</v>
      </c>
      <c r="D579" t="n">
        <v>2</v>
      </c>
      <c r="E579" t="s">
        <v>744</v>
      </c>
      <c r="F579" t="n">
        <v>-1</v>
      </c>
      <c r="G579" t="s">
        <v>74</v>
      </c>
      <c r="H579" t="s">
        <v>75</v>
      </c>
      <c r="I579" t="s"/>
      <c r="J579" t="s">
        <v>76</v>
      </c>
      <c r="K579" t="n">
        <v>123</v>
      </c>
      <c r="L579" t="s">
        <v>77</v>
      </c>
      <c r="M579" t="s"/>
      <c r="N579" t="s">
        <v>745</v>
      </c>
      <c r="O579" t="s">
        <v>79</v>
      </c>
      <c r="P579" t="s">
        <v>744</v>
      </c>
      <c r="Q579" t="s"/>
      <c r="R579" t="s">
        <v>80</v>
      </c>
      <c r="S579" t="s">
        <v>132</v>
      </c>
      <c r="T579" t="s">
        <v>82</v>
      </c>
      <c r="U579" t="s"/>
      <c r="V579" t="s">
        <v>83</v>
      </c>
      <c r="W579" t="s">
        <v>84</v>
      </c>
      <c r="X579" t="s"/>
      <c r="Y579" t="s">
        <v>85</v>
      </c>
      <c r="Z579">
        <f>HYPERLINK("https://hotelmonitor-cachepage.eclerx.com/savepage/tk_15427244693570526_sr_2029.html","info")</f>
        <v/>
      </c>
      <c r="AA579" t="n">
        <v>-3315313</v>
      </c>
      <c r="AB579" t="s"/>
      <c r="AC579" t="s"/>
      <c r="AD579" t="s">
        <v>86</v>
      </c>
      <c r="AE579" t="s"/>
      <c r="AF579" t="s"/>
      <c r="AG579" t="s"/>
      <c r="AH579" t="s"/>
      <c r="AI579" t="s"/>
      <c r="AJ579" t="s"/>
      <c r="AK579" t="s">
        <v>87</v>
      </c>
      <c r="AL579" t="s">
        <v>88</v>
      </c>
      <c r="AM579" t="s"/>
      <c r="AN579" t="s">
        <v>87</v>
      </c>
      <c r="AO579" t="s"/>
      <c r="AP579" t="n">
        <v>65</v>
      </c>
      <c r="AQ579" t="s">
        <v>89</v>
      </c>
      <c r="AR579" t="s">
        <v>96</v>
      </c>
      <c r="AS579" t="s"/>
      <c r="AT579" t="s">
        <v>91</v>
      </c>
      <c r="AU579" t="s"/>
      <c r="AV579" t="s"/>
      <c r="AW579" t="s"/>
      <c r="AX579" t="s"/>
      <c r="AY579" t="n">
        <v>3315313</v>
      </c>
      <c r="AZ579" t="s">
        <v>746</v>
      </c>
      <c r="BA579" t="s"/>
      <c r="BB579" t="n">
        <v>24231</v>
      </c>
      <c r="BC579" t="n">
        <v>10.330828428268</v>
      </c>
      <c r="BD579" t="n">
        <v>44.807294871682</v>
      </c>
      <c r="BE579" t="s"/>
      <c r="BF579" t="s"/>
      <c r="BG579" t="s"/>
      <c r="BH579" t="s"/>
      <c r="BI579" t="s"/>
      <c r="BJ579" t="s"/>
      <c r="BK579" t="s"/>
      <c r="BL579" t="s"/>
      <c r="BM579" t="s"/>
      <c r="BN579" t="s"/>
      <c r="BO579" t="s"/>
      <c r="BP579" t="s"/>
      <c r="BQ579" t="s"/>
      <c r="BR579" t="s">
        <v>93</v>
      </c>
    </row>
    <row r="580" spans="1:70">
      <c r="A580" t="s">
        <v>70</v>
      </c>
      <c r="B580" t="s">
        <v>71</v>
      </c>
      <c r="C580" t="s">
        <v>72</v>
      </c>
      <c r="D580" t="n">
        <v>2</v>
      </c>
      <c r="E580" t="s">
        <v>744</v>
      </c>
      <c r="F580" t="n">
        <v>-1</v>
      </c>
      <c r="G580" t="s">
        <v>74</v>
      </c>
      <c r="H580" t="s">
        <v>75</v>
      </c>
      <c r="I580" t="s"/>
      <c r="J580" t="s">
        <v>76</v>
      </c>
      <c r="K580" t="n">
        <v>126</v>
      </c>
      <c r="L580" t="s">
        <v>77</v>
      </c>
      <c r="M580" t="s"/>
      <c r="N580" t="s">
        <v>131</v>
      </c>
      <c r="O580" t="s">
        <v>79</v>
      </c>
      <c r="P580" t="s">
        <v>744</v>
      </c>
      <c r="Q580" t="s"/>
      <c r="R580" t="s">
        <v>80</v>
      </c>
      <c r="S580" t="s">
        <v>249</v>
      </c>
      <c r="T580" t="s">
        <v>82</v>
      </c>
      <c r="U580" t="s"/>
      <c r="V580" t="s">
        <v>83</v>
      </c>
      <c r="W580" t="s">
        <v>84</v>
      </c>
      <c r="X580" t="s"/>
      <c r="Y580" t="s">
        <v>85</v>
      </c>
      <c r="Z580">
        <f>HYPERLINK("https://hotelmonitor-cachepage.eclerx.com/savepage/tk_15427244693570526_sr_2029.html","info")</f>
        <v/>
      </c>
      <c r="AA580" t="n">
        <v>-3315313</v>
      </c>
      <c r="AB580" t="s"/>
      <c r="AC580" t="s"/>
      <c r="AD580" t="s">
        <v>86</v>
      </c>
      <c r="AE580" t="s"/>
      <c r="AF580" t="s"/>
      <c r="AG580" t="s"/>
      <c r="AH580" t="s"/>
      <c r="AI580" t="s"/>
      <c r="AJ580" t="s"/>
      <c r="AK580" t="s">
        <v>87</v>
      </c>
      <c r="AL580" t="s">
        <v>88</v>
      </c>
      <c r="AM580" t="s"/>
      <c r="AN580" t="s">
        <v>87</v>
      </c>
      <c r="AO580" t="s"/>
      <c r="AP580" t="n">
        <v>65</v>
      </c>
      <c r="AQ580" t="s">
        <v>89</v>
      </c>
      <c r="AR580" t="s">
        <v>99</v>
      </c>
      <c r="AS580" t="s"/>
      <c r="AT580" t="s">
        <v>91</v>
      </c>
      <c r="AU580" t="s"/>
      <c r="AV580" t="s"/>
      <c r="AW580" t="s"/>
      <c r="AX580" t="s"/>
      <c r="AY580" t="n">
        <v>3315313</v>
      </c>
      <c r="AZ580" t="s">
        <v>746</v>
      </c>
      <c r="BA580" t="s"/>
      <c r="BB580" t="n">
        <v>24231</v>
      </c>
      <c r="BC580" t="n">
        <v>10.330828428268</v>
      </c>
      <c r="BD580" t="n">
        <v>44.807294871682</v>
      </c>
      <c r="BE580" t="s"/>
      <c r="BF580" t="s"/>
      <c r="BG580" t="s"/>
      <c r="BH580" t="s"/>
      <c r="BI580" t="s"/>
      <c r="BJ580" t="s"/>
      <c r="BK580" t="s"/>
      <c r="BL580" t="s"/>
      <c r="BM580" t="s"/>
      <c r="BN580" t="s"/>
      <c r="BO580" t="s"/>
      <c r="BP580" t="s"/>
      <c r="BQ580" t="s"/>
      <c r="BR580" t="s">
        <v>93</v>
      </c>
    </row>
    <row r="581" spans="1:70">
      <c r="A581" t="s">
        <v>70</v>
      </c>
      <c r="B581" t="s">
        <v>71</v>
      </c>
      <c r="C581" t="s">
        <v>72</v>
      </c>
      <c r="D581" t="n">
        <v>2</v>
      </c>
      <c r="E581" t="s">
        <v>744</v>
      </c>
      <c r="F581" t="n">
        <v>-1</v>
      </c>
      <c r="G581" t="s">
        <v>74</v>
      </c>
      <c r="H581" t="s">
        <v>75</v>
      </c>
      <c r="I581" t="s"/>
      <c r="J581" t="s">
        <v>76</v>
      </c>
      <c r="K581" t="n">
        <v>138</v>
      </c>
      <c r="L581" t="s">
        <v>77</v>
      </c>
      <c r="M581" t="s"/>
      <c r="N581" t="s">
        <v>339</v>
      </c>
      <c r="O581" t="s">
        <v>79</v>
      </c>
      <c r="P581" t="s">
        <v>744</v>
      </c>
      <c r="Q581" t="s"/>
      <c r="R581" t="s">
        <v>80</v>
      </c>
      <c r="S581" t="s">
        <v>242</v>
      </c>
      <c r="T581" t="s">
        <v>82</v>
      </c>
      <c r="U581" t="s"/>
      <c r="V581" t="s">
        <v>83</v>
      </c>
      <c r="W581" t="s">
        <v>84</v>
      </c>
      <c r="X581" t="s"/>
      <c r="Y581" t="s">
        <v>85</v>
      </c>
      <c r="Z581">
        <f>HYPERLINK("https://hotelmonitor-cachepage.eclerx.com/savepage/tk_15427244693570526_sr_2029.html","info")</f>
        <v/>
      </c>
      <c r="AA581" t="n">
        <v>-3315313</v>
      </c>
      <c r="AB581" t="s"/>
      <c r="AC581" t="s"/>
      <c r="AD581" t="s">
        <v>86</v>
      </c>
      <c r="AE581" t="s"/>
      <c r="AF581" t="s"/>
      <c r="AG581" t="s"/>
      <c r="AH581" t="s"/>
      <c r="AI581" t="s"/>
      <c r="AJ581" t="s"/>
      <c r="AK581" t="s">
        <v>87</v>
      </c>
      <c r="AL581" t="s">
        <v>88</v>
      </c>
      <c r="AM581" t="s"/>
      <c r="AN581" t="s">
        <v>87</v>
      </c>
      <c r="AO581" t="s"/>
      <c r="AP581" t="n">
        <v>65</v>
      </c>
      <c r="AQ581" t="s">
        <v>89</v>
      </c>
      <c r="AR581" t="s">
        <v>99</v>
      </c>
      <c r="AS581" t="s"/>
      <c r="AT581" t="s">
        <v>91</v>
      </c>
      <c r="AU581" t="s"/>
      <c r="AV581" t="s"/>
      <c r="AW581" t="s"/>
      <c r="AX581" t="s"/>
      <c r="AY581" t="n">
        <v>3315313</v>
      </c>
      <c r="AZ581" t="s">
        <v>746</v>
      </c>
      <c r="BA581" t="s"/>
      <c r="BB581" t="n">
        <v>24231</v>
      </c>
      <c r="BC581" t="n">
        <v>10.330828428268</v>
      </c>
      <c r="BD581" t="n">
        <v>44.807294871682</v>
      </c>
      <c r="BE581" t="s"/>
      <c r="BF581" t="s"/>
      <c r="BG581" t="s"/>
      <c r="BH581" t="s"/>
      <c r="BI581" t="s"/>
      <c r="BJ581" t="s"/>
      <c r="BK581" t="s"/>
      <c r="BL581" t="s"/>
      <c r="BM581" t="s"/>
      <c r="BN581" t="s"/>
      <c r="BO581" t="s"/>
      <c r="BP581" t="s"/>
      <c r="BQ581" t="s"/>
      <c r="BR581" t="s">
        <v>93</v>
      </c>
    </row>
    <row r="582" spans="1:70">
      <c r="A582" t="s">
        <v>70</v>
      </c>
      <c r="B582" t="s">
        <v>71</v>
      </c>
      <c r="C582" t="s">
        <v>72</v>
      </c>
      <c r="D582" t="n">
        <v>2</v>
      </c>
      <c r="E582" t="s">
        <v>73</v>
      </c>
      <c r="F582" t="n">
        <v>-1</v>
      </c>
      <c r="G582" t="s">
        <v>74</v>
      </c>
      <c r="H582" t="s">
        <v>75</v>
      </c>
      <c r="I582" t="s"/>
      <c r="J582" t="s">
        <v>76</v>
      </c>
      <c r="K582" t="n">
        <v>109</v>
      </c>
      <c r="L582" t="s">
        <v>77</v>
      </c>
      <c r="M582" t="s"/>
      <c r="N582" t="s">
        <v>78</v>
      </c>
      <c r="O582" t="s">
        <v>79</v>
      </c>
      <c r="P582" t="s">
        <v>73</v>
      </c>
      <c r="Q582" t="s"/>
      <c r="R582" t="s">
        <v>80</v>
      </c>
      <c r="S582" t="s">
        <v>81</v>
      </c>
      <c r="T582" t="s">
        <v>82</v>
      </c>
      <c r="U582" t="s"/>
      <c r="V582" t="s">
        <v>83</v>
      </c>
      <c r="W582" t="s">
        <v>84</v>
      </c>
      <c r="X582" t="s"/>
      <c r="Y582" t="s">
        <v>85</v>
      </c>
      <c r="Z582">
        <f>HYPERLINK("https://hotelmonitor-cachepage.eclerx.com/savepage/tk_15427245549401393_sr_2029.html","info")</f>
        <v/>
      </c>
      <c r="AA582" t="n">
        <v>-6796331</v>
      </c>
      <c r="AB582" t="s"/>
      <c r="AC582" t="s"/>
      <c r="AD582" t="s">
        <v>86</v>
      </c>
      <c r="AE582" t="s"/>
      <c r="AF582" t="s"/>
      <c r="AG582" t="s"/>
      <c r="AH582" t="s"/>
      <c r="AI582" t="s"/>
      <c r="AJ582" t="s"/>
      <c r="AK582" t="s">
        <v>87</v>
      </c>
      <c r="AL582" t="s">
        <v>88</v>
      </c>
      <c r="AM582" t="s"/>
      <c r="AN582" t="s">
        <v>87</v>
      </c>
      <c r="AO582" t="s"/>
      <c r="AP582" t="n">
        <v>100</v>
      </c>
      <c r="AQ582" t="s">
        <v>89</v>
      </c>
      <c r="AR582" t="s">
        <v>90</v>
      </c>
      <c r="AS582" t="s"/>
      <c r="AT582" t="s">
        <v>91</v>
      </c>
      <c r="AU582" t="s"/>
      <c r="AV582" t="s"/>
      <c r="AW582" t="s"/>
      <c r="AX582" t="s"/>
      <c r="AY582" t="n">
        <v>6796331</v>
      </c>
      <c r="AZ582" t="s">
        <v>92</v>
      </c>
      <c r="BA582" t="s"/>
      <c r="BB582" t="n">
        <v>81495</v>
      </c>
      <c r="BC582" t="s"/>
      <c r="BD582" t="s"/>
      <c r="BE582" t="s"/>
      <c r="BF582" t="s"/>
      <c r="BG582" t="s"/>
      <c r="BH582" t="s"/>
      <c r="BI582" t="s"/>
      <c r="BJ582" t="s"/>
      <c r="BK582" t="s"/>
      <c r="BL582" t="s"/>
      <c r="BM582" t="s"/>
      <c r="BN582" t="s"/>
      <c r="BO582" t="s"/>
      <c r="BP582" t="s"/>
      <c r="BQ582" t="s"/>
      <c r="BR582" t="s">
        <v>93</v>
      </c>
    </row>
    <row r="583" spans="1:70">
      <c r="A583" t="s">
        <v>70</v>
      </c>
      <c r="B583" t="s">
        <v>71</v>
      </c>
      <c r="C583" t="s">
        <v>72</v>
      </c>
      <c r="D583" t="n">
        <v>2</v>
      </c>
      <c r="E583" t="s">
        <v>73</v>
      </c>
      <c r="F583" t="n">
        <v>-1</v>
      </c>
      <c r="G583" t="s">
        <v>74</v>
      </c>
      <c r="H583" t="s">
        <v>75</v>
      </c>
      <c r="I583" t="s"/>
      <c r="J583" t="s">
        <v>76</v>
      </c>
      <c r="K583" t="n">
        <v>114</v>
      </c>
      <c r="L583" t="s">
        <v>77</v>
      </c>
      <c r="M583" t="s"/>
      <c r="N583" t="s">
        <v>94</v>
      </c>
      <c r="O583" t="s">
        <v>79</v>
      </c>
      <c r="P583" t="s">
        <v>73</v>
      </c>
      <c r="Q583" t="s"/>
      <c r="R583" t="s">
        <v>80</v>
      </c>
      <c r="S583" t="s">
        <v>95</v>
      </c>
      <c r="T583" t="s">
        <v>82</v>
      </c>
      <c r="U583" t="s"/>
      <c r="V583" t="s">
        <v>83</v>
      </c>
      <c r="W583" t="s">
        <v>84</v>
      </c>
      <c r="X583" t="s"/>
      <c r="Y583" t="s">
        <v>85</v>
      </c>
      <c r="Z583">
        <f>HYPERLINK("https://hotelmonitor-cachepage.eclerx.com/savepage/tk_15427245549401393_sr_2029.html","info")</f>
        <v/>
      </c>
      <c r="AA583" t="n">
        <v>-6796331</v>
      </c>
      <c r="AB583" t="s"/>
      <c r="AC583" t="s"/>
      <c r="AD583" t="s">
        <v>86</v>
      </c>
      <c r="AE583" t="s"/>
      <c r="AF583" t="s"/>
      <c r="AG583" t="s"/>
      <c r="AH583" t="s"/>
      <c r="AI583" t="s"/>
      <c r="AJ583" t="s"/>
      <c r="AK583" t="s">
        <v>87</v>
      </c>
      <c r="AL583" t="s">
        <v>88</v>
      </c>
      <c r="AM583" t="s"/>
      <c r="AN583" t="s">
        <v>87</v>
      </c>
      <c r="AO583" t="s"/>
      <c r="AP583" t="n">
        <v>100</v>
      </c>
      <c r="AQ583" t="s">
        <v>89</v>
      </c>
      <c r="AR583" t="s">
        <v>96</v>
      </c>
      <c r="AS583" t="s"/>
      <c r="AT583" t="s">
        <v>91</v>
      </c>
      <c r="AU583" t="s"/>
      <c r="AV583" t="s"/>
      <c r="AW583" t="s"/>
      <c r="AX583" t="s"/>
      <c r="AY583" t="n">
        <v>6796331</v>
      </c>
      <c r="AZ583" t="s">
        <v>92</v>
      </c>
      <c r="BA583" t="s"/>
      <c r="BB583" t="n">
        <v>81495</v>
      </c>
      <c r="BC583" t="s"/>
      <c r="BD583" t="s"/>
      <c r="BE583" t="s"/>
      <c r="BF583" t="s"/>
      <c r="BG583" t="s"/>
      <c r="BH583" t="s"/>
      <c r="BI583" t="s"/>
      <c r="BJ583" t="s"/>
      <c r="BK583" t="s"/>
      <c r="BL583" t="s"/>
      <c r="BM583" t="s"/>
      <c r="BN583" t="s"/>
      <c r="BO583" t="s"/>
      <c r="BP583" t="s"/>
      <c r="BQ583" t="s"/>
      <c r="BR583" t="s">
        <v>93</v>
      </c>
    </row>
    <row r="584" spans="1:70">
      <c r="A584" t="s">
        <v>70</v>
      </c>
      <c r="B584" t="s">
        <v>71</v>
      </c>
      <c r="C584" t="s">
        <v>72</v>
      </c>
      <c r="D584" t="n">
        <v>2</v>
      </c>
      <c r="E584" t="s">
        <v>73</v>
      </c>
      <c r="F584" t="n">
        <v>-1</v>
      </c>
      <c r="G584" t="s">
        <v>74</v>
      </c>
      <c r="H584" t="s">
        <v>75</v>
      </c>
      <c r="I584" t="s"/>
      <c r="J584" t="s">
        <v>76</v>
      </c>
      <c r="K584" t="n">
        <v>118</v>
      </c>
      <c r="L584" t="s">
        <v>77</v>
      </c>
      <c r="M584" t="s"/>
      <c r="N584" t="s">
        <v>97</v>
      </c>
      <c r="O584" t="s">
        <v>79</v>
      </c>
      <c r="P584" t="s">
        <v>73</v>
      </c>
      <c r="Q584" t="s"/>
      <c r="R584" t="s">
        <v>80</v>
      </c>
      <c r="S584" t="s">
        <v>98</v>
      </c>
      <c r="T584" t="s">
        <v>82</v>
      </c>
      <c r="U584" t="s"/>
      <c r="V584" t="s">
        <v>83</v>
      </c>
      <c r="W584" t="s">
        <v>84</v>
      </c>
      <c r="X584" t="s"/>
      <c r="Y584" t="s">
        <v>85</v>
      </c>
      <c r="Z584">
        <f>HYPERLINK("https://hotelmonitor-cachepage.eclerx.com/savepage/tk_15427245549401393_sr_2029.html","info")</f>
        <v/>
      </c>
      <c r="AA584" t="n">
        <v>-6796331</v>
      </c>
      <c r="AB584" t="s"/>
      <c r="AC584" t="s"/>
      <c r="AD584" t="s">
        <v>86</v>
      </c>
      <c r="AE584" t="s"/>
      <c r="AF584" t="s"/>
      <c r="AG584" t="s"/>
      <c r="AH584" t="s"/>
      <c r="AI584" t="s"/>
      <c r="AJ584" t="s"/>
      <c r="AK584" t="s">
        <v>87</v>
      </c>
      <c r="AL584" t="s">
        <v>88</v>
      </c>
      <c r="AM584" t="s"/>
      <c r="AN584" t="s">
        <v>87</v>
      </c>
      <c r="AO584" t="s"/>
      <c r="AP584" t="n">
        <v>100</v>
      </c>
      <c r="AQ584" t="s">
        <v>89</v>
      </c>
      <c r="AR584" t="s">
        <v>99</v>
      </c>
      <c r="AS584" t="s"/>
      <c r="AT584" t="s">
        <v>91</v>
      </c>
      <c r="AU584" t="s"/>
      <c r="AV584" t="s"/>
      <c r="AW584" t="s"/>
      <c r="AX584" t="s"/>
      <c r="AY584" t="n">
        <v>6796331</v>
      </c>
      <c r="AZ584" t="s">
        <v>92</v>
      </c>
      <c r="BA584" t="s"/>
      <c r="BB584" t="n">
        <v>81495</v>
      </c>
      <c r="BC584" t="s"/>
      <c r="BD584" t="s"/>
      <c r="BE584" t="s"/>
      <c r="BF584" t="s"/>
      <c r="BG584" t="s"/>
      <c r="BH584" t="s"/>
      <c r="BI584" t="s"/>
      <c r="BJ584" t="s"/>
      <c r="BK584" t="s"/>
      <c r="BL584" t="s"/>
      <c r="BM584" t="s"/>
      <c r="BN584" t="s"/>
      <c r="BO584" t="s"/>
      <c r="BP584" t="s"/>
      <c r="BQ584" t="s"/>
      <c r="BR584" t="s">
        <v>93</v>
      </c>
    </row>
    <row r="585" spans="1:70">
      <c r="A585" t="s">
        <v>70</v>
      </c>
      <c r="B585" t="s">
        <v>71</v>
      </c>
      <c r="C585" t="s">
        <v>72</v>
      </c>
      <c r="D585" t="n">
        <v>2</v>
      </c>
      <c r="E585" t="s">
        <v>100</v>
      </c>
      <c r="F585" t="n">
        <v>-1</v>
      </c>
      <c r="G585" t="s">
        <v>74</v>
      </c>
      <c r="H585" t="s">
        <v>75</v>
      </c>
      <c r="I585" t="s"/>
      <c r="J585" t="s">
        <v>76</v>
      </c>
      <c r="K585" t="n">
        <v>81</v>
      </c>
      <c r="L585" t="s">
        <v>77</v>
      </c>
      <c r="M585" t="s"/>
      <c r="N585" t="s">
        <v>101</v>
      </c>
      <c r="O585" t="s">
        <v>79</v>
      </c>
      <c r="P585" t="s">
        <v>100</v>
      </c>
      <c r="Q585" t="s"/>
      <c r="R585" t="s">
        <v>80</v>
      </c>
      <c r="S585" t="s">
        <v>102</v>
      </c>
      <c r="T585" t="s">
        <v>82</v>
      </c>
      <c r="U585" t="s"/>
      <c r="V585" t="s">
        <v>83</v>
      </c>
      <c r="W585" t="s">
        <v>84</v>
      </c>
      <c r="X585" t="s"/>
      <c r="Y585" t="s">
        <v>85</v>
      </c>
      <c r="Z585">
        <f>HYPERLINK("https://hotelmonitor-cachepage.eclerx.com/savepage/tk_15427245730591156_sr_2029.html","info")</f>
        <v/>
      </c>
      <c r="AA585" t="n">
        <v>-2313850</v>
      </c>
      <c r="AB585" t="s"/>
      <c r="AC585" t="s"/>
      <c r="AD585" t="s">
        <v>86</v>
      </c>
      <c r="AE585" t="s"/>
      <c r="AF585" t="s"/>
      <c r="AG585" t="s"/>
      <c r="AH585" t="s"/>
      <c r="AI585" t="s"/>
      <c r="AJ585" t="s"/>
      <c r="AK585" t="s">
        <v>87</v>
      </c>
      <c r="AL585" t="s">
        <v>88</v>
      </c>
      <c r="AM585" t="s"/>
      <c r="AN585" t="s">
        <v>87</v>
      </c>
      <c r="AO585" t="s"/>
      <c r="AP585" t="n">
        <v>107</v>
      </c>
      <c r="AQ585" t="s">
        <v>89</v>
      </c>
      <c r="AR585" t="s">
        <v>96</v>
      </c>
      <c r="AS585" t="s"/>
      <c r="AT585" t="s">
        <v>91</v>
      </c>
      <c r="AU585" t="s"/>
      <c r="AV585" t="s"/>
      <c r="AW585" t="s"/>
      <c r="AX585" t="s"/>
      <c r="AY585" t="n">
        <v>2313850</v>
      </c>
      <c r="AZ585" t="s">
        <v>103</v>
      </c>
      <c r="BA585" t="s"/>
      <c r="BB585" t="n">
        <v>81416</v>
      </c>
      <c r="BC585" t="n">
        <v>13.546341</v>
      </c>
      <c r="BD585" t="n">
        <v>43.405987</v>
      </c>
      <c r="BE585" t="s"/>
      <c r="BF585" t="s"/>
      <c r="BG585" t="s"/>
      <c r="BH585" t="s"/>
      <c r="BI585" t="s"/>
      <c r="BJ585" t="s"/>
      <c r="BK585" t="s"/>
      <c r="BL585" t="s"/>
      <c r="BM585" t="s"/>
      <c r="BN585" t="s"/>
      <c r="BO585" t="s"/>
      <c r="BP585" t="s"/>
      <c r="BQ585" t="s"/>
      <c r="BR585" t="s">
        <v>104</v>
      </c>
    </row>
    <row r="586" spans="1:70">
      <c r="A586" t="s">
        <v>70</v>
      </c>
      <c r="B586" t="s">
        <v>71</v>
      </c>
      <c r="C586" t="s">
        <v>72</v>
      </c>
      <c r="D586" t="n">
        <v>2</v>
      </c>
      <c r="E586" t="s">
        <v>100</v>
      </c>
      <c r="F586" t="n">
        <v>-1</v>
      </c>
      <c r="G586" t="s">
        <v>74</v>
      </c>
      <c r="H586" t="s">
        <v>75</v>
      </c>
      <c r="I586" t="s"/>
      <c r="J586" t="s">
        <v>76</v>
      </c>
      <c r="K586" t="n">
        <v>106</v>
      </c>
      <c r="L586" t="s">
        <v>77</v>
      </c>
      <c r="M586" t="s"/>
      <c r="N586" t="s">
        <v>105</v>
      </c>
      <c r="O586" t="s">
        <v>79</v>
      </c>
      <c r="P586" t="s">
        <v>100</v>
      </c>
      <c r="Q586" t="s"/>
      <c r="R586" t="s">
        <v>80</v>
      </c>
      <c r="S586" t="s">
        <v>106</v>
      </c>
      <c r="T586" t="s">
        <v>82</v>
      </c>
      <c r="U586" t="s"/>
      <c r="V586" t="s">
        <v>83</v>
      </c>
      <c r="W586" t="s">
        <v>84</v>
      </c>
      <c r="X586" t="s"/>
      <c r="Y586" t="s">
        <v>85</v>
      </c>
      <c r="Z586">
        <f>HYPERLINK("https://hotelmonitor-cachepage.eclerx.com/savepage/tk_15427245730591156_sr_2029.html","info")</f>
        <v/>
      </c>
      <c r="AA586" t="n">
        <v>-2313850</v>
      </c>
      <c r="AB586" t="s"/>
      <c r="AC586" t="s"/>
      <c r="AD586" t="s">
        <v>86</v>
      </c>
      <c r="AE586" t="s"/>
      <c r="AF586" t="s"/>
      <c r="AG586" t="s"/>
      <c r="AH586" t="s"/>
      <c r="AI586" t="s"/>
      <c r="AJ586" t="s"/>
      <c r="AK586" t="s">
        <v>87</v>
      </c>
      <c r="AL586" t="s">
        <v>88</v>
      </c>
      <c r="AM586" t="s"/>
      <c r="AN586" t="s">
        <v>87</v>
      </c>
      <c r="AO586" t="s"/>
      <c r="AP586" t="n">
        <v>107</v>
      </c>
      <c r="AQ586" t="s">
        <v>89</v>
      </c>
      <c r="AR586" t="s">
        <v>96</v>
      </c>
      <c r="AS586" t="s"/>
      <c r="AT586" t="s">
        <v>91</v>
      </c>
      <c r="AU586" t="s"/>
      <c r="AV586" t="s"/>
      <c r="AW586" t="s"/>
      <c r="AX586" t="s"/>
      <c r="AY586" t="n">
        <v>2313850</v>
      </c>
      <c r="AZ586" t="s">
        <v>103</v>
      </c>
      <c r="BA586" t="s"/>
      <c r="BB586" t="n">
        <v>81416</v>
      </c>
      <c r="BC586" t="n">
        <v>13.546341</v>
      </c>
      <c r="BD586" t="n">
        <v>43.405987</v>
      </c>
      <c r="BE586" t="s"/>
      <c r="BF586" t="s"/>
      <c r="BG586" t="s"/>
      <c r="BH586" t="s"/>
      <c r="BI586" t="s"/>
      <c r="BJ586" t="s"/>
      <c r="BK586" t="s"/>
      <c r="BL586" t="s"/>
      <c r="BM586" t="s"/>
      <c r="BN586" t="s"/>
      <c r="BO586" t="s"/>
      <c r="BP586" t="s"/>
      <c r="BQ586" t="s"/>
      <c r="BR586" t="s">
        <v>104</v>
      </c>
    </row>
    <row r="587" spans="1:70">
      <c r="A587" t="s">
        <v>70</v>
      </c>
      <c r="B587" t="s">
        <v>71</v>
      </c>
      <c r="C587" t="s">
        <v>72</v>
      </c>
      <c r="D587" t="n">
        <v>2</v>
      </c>
      <c r="E587" t="s">
        <v>100</v>
      </c>
      <c r="F587" t="n">
        <v>-1</v>
      </c>
      <c r="G587" t="s">
        <v>74</v>
      </c>
      <c r="H587" t="s">
        <v>75</v>
      </c>
      <c r="I587" t="s"/>
      <c r="J587" t="s">
        <v>76</v>
      </c>
      <c r="K587" t="n">
        <v>128</v>
      </c>
      <c r="L587" t="s">
        <v>77</v>
      </c>
      <c r="M587" t="s"/>
      <c r="N587" t="s">
        <v>101</v>
      </c>
      <c r="O587" t="s">
        <v>79</v>
      </c>
      <c r="P587" t="s">
        <v>100</v>
      </c>
      <c r="Q587" t="s"/>
      <c r="R587" t="s">
        <v>80</v>
      </c>
      <c r="S587" t="s">
        <v>107</v>
      </c>
      <c r="T587" t="s">
        <v>82</v>
      </c>
      <c r="U587" t="s"/>
      <c r="V587" t="s">
        <v>83</v>
      </c>
      <c r="W587" t="s">
        <v>108</v>
      </c>
      <c r="X587" t="s"/>
      <c r="Y587" t="s">
        <v>85</v>
      </c>
      <c r="Z587">
        <f>HYPERLINK("https://hotelmonitor-cachepage.eclerx.com/savepage/tk_15427245730591156_sr_2029.html","info")</f>
        <v/>
      </c>
      <c r="AA587" t="n">
        <v>-2313850</v>
      </c>
      <c r="AB587" t="s"/>
      <c r="AC587" t="s"/>
      <c r="AD587" t="s">
        <v>86</v>
      </c>
      <c r="AE587" t="s"/>
      <c r="AF587" t="s"/>
      <c r="AG587" t="s"/>
      <c r="AH587" t="s"/>
      <c r="AI587" t="s"/>
      <c r="AJ587" t="s"/>
      <c r="AK587" t="s">
        <v>87</v>
      </c>
      <c r="AL587" t="s">
        <v>88</v>
      </c>
      <c r="AM587" t="s"/>
      <c r="AN587" t="s">
        <v>87</v>
      </c>
      <c r="AO587" t="s"/>
      <c r="AP587" t="n">
        <v>107</v>
      </c>
      <c r="AQ587" t="s">
        <v>89</v>
      </c>
      <c r="AR587" t="s">
        <v>96</v>
      </c>
      <c r="AS587" t="s"/>
      <c r="AT587" t="s">
        <v>91</v>
      </c>
      <c r="AU587" t="s"/>
      <c r="AV587" t="s"/>
      <c r="AW587" t="s"/>
      <c r="AX587" t="s"/>
      <c r="AY587" t="n">
        <v>2313850</v>
      </c>
      <c r="AZ587" t="s">
        <v>103</v>
      </c>
      <c r="BA587" t="s"/>
      <c r="BB587" t="n">
        <v>81416</v>
      </c>
      <c r="BC587" t="n">
        <v>13.546341</v>
      </c>
      <c r="BD587" t="n">
        <v>43.405987</v>
      </c>
      <c r="BE587" t="s"/>
      <c r="BF587" t="s"/>
      <c r="BG587" t="s"/>
      <c r="BH587" t="s"/>
      <c r="BI587" t="s"/>
      <c r="BJ587" t="s"/>
      <c r="BK587" t="s"/>
      <c r="BL587" t="s"/>
      <c r="BM587" t="s"/>
      <c r="BN587" t="s"/>
      <c r="BO587" t="s"/>
      <c r="BP587" t="s"/>
      <c r="BQ587" t="s"/>
      <c r="BR587" t="s">
        <v>104</v>
      </c>
    </row>
    <row r="588" spans="1:70">
      <c r="A588" t="s">
        <v>70</v>
      </c>
      <c r="B588" t="s">
        <v>71</v>
      </c>
      <c r="C588" t="s">
        <v>72</v>
      </c>
      <c r="D588" t="n">
        <v>2</v>
      </c>
      <c r="E588" t="s">
        <v>100</v>
      </c>
      <c r="F588" t="n">
        <v>-1</v>
      </c>
      <c r="G588" t="s">
        <v>74</v>
      </c>
      <c r="H588" t="s">
        <v>75</v>
      </c>
      <c r="I588" t="s"/>
      <c r="J588" t="s">
        <v>76</v>
      </c>
      <c r="K588" t="n">
        <v>153</v>
      </c>
      <c r="L588" t="s">
        <v>77</v>
      </c>
      <c r="M588" t="s"/>
      <c r="N588" t="s">
        <v>105</v>
      </c>
      <c r="O588" t="s">
        <v>79</v>
      </c>
      <c r="P588" t="s">
        <v>100</v>
      </c>
      <c r="Q588" t="s"/>
      <c r="R588" t="s">
        <v>80</v>
      </c>
      <c r="S588" t="s">
        <v>109</v>
      </c>
      <c r="T588" t="s">
        <v>82</v>
      </c>
      <c r="U588" t="s"/>
      <c r="V588" t="s">
        <v>83</v>
      </c>
      <c r="W588" t="s">
        <v>108</v>
      </c>
      <c r="X588" t="s"/>
      <c r="Y588" t="s">
        <v>85</v>
      </c>
      <c r="Z588">
        <f>HYPERLINK("https://hotelmonitor-cachepage.eclerx.com/savepage/tk_15427245730591156_sr_2029.html","info")</f>
        <v/>
      </c>
      <c r="AA588" t="n">
        <v>-2313850</v>
      </c>
      <c r="AB588" t="s"/>
      <c r="AC588" t="s"/>
      <c r="AD588" t="s">
        <v>86</v>
      </c>
      <c r="AE588" t="s"/>
      <c r="AF588" t="s"/>
      <c r="AG588" t="s"/>
      <c r="AH588" t="s"/>
      <c r="AI588" t="s"/>
      <c r="AJ588" t="s"/>
      <c r="AK588" t="s">
        <v>87</v>
      </c>
      <c r="AL588" t="s">
        <v>88</v>
      </c>
      <c r="AM588" t="s"/>
      <c r="AN588" t="s">
        <v>87</v>
      </c>
      <c r="AO588" t="s"/>
      <c r="AP588" t="n">
        <v>107</v>
      </c>
      <c r="AQ588" t="s">
        <v>89</v>
      </c>
      <c r="AR588" t="s">
        <v>96</v>
      </c>
      <c r="AS588" t="s"/>
      <c r="AT588" t="s">
        <v>91</v>
      </c>
      <c r="AU588" t="s"/>
      <c r="AV588" t="s"/>
      <c r="AW588" t="s"/>
      <c r="AX588" t="s"/>
      <c r="AY588" t="n">
        <v>2313850</v>
      </c>
      <c r="AZ588" t="s">
        <v>103</v>
      </c>
      <c r="BA588" t="s"/>
      <c r="BB588" t="n">
        <v>81416</v>
      </c>
      <c r="BC588" t="n">
        <v>13.546341</v>
      </c>
      <c r="BD588" t="n">
        <v>43.405987</v>
      </c>
      <c r="BE588" t="s"/>
      <c r="BF588" t="s"/>
      <c r="BG588" t="s"/>
      <c r="BH588" t="s"/>
      <c r="BI588" t="s"/>
      <c r="BJ588" t="s"/>
      <c r="BK588" t="s"/>
      <c r="BL588" t="s"/>
      <c r="BM588" t="s"/>
      <c r="BN588" t="s"/>
      <c r="BO588" t="s"/>
      <c r="BP588" t="s"/>
      <c r="BQ588" t="s"/>
      <c r="BR588" t="s">
        <v>104</v>
      </c>
    </row>
    <row r="589" spans="1:70">
      <c r="A589" t="s">
        <v>70</v>
      </c>
      <c r="B589" t="s">
        <v>71</v>
      </c>
      <c r="C589" t="s">
        <v>72</v>
      </c>
      <c r="D589" t="n">
        <v>2</v>
      </c>
      <c r="E589" t="s">
        <v>110</v>
      </c>
      <c r="F589" t="n">
        <v>-1</v>
      </c>
      <c r="G589" t="s">
        <v>74</v>
      </c>
      <c r="H589" t="s">
        <v>75</v>
      </c>
      <c r="I589" t="s"/>
      <c r="J589" t="s">
        <v>76</v>
      </c>
      <c r="K589" t="n">
        <v>158</v>
      </c>
      <c r="L589" t="s">
        <v>77</v>
      </c>
      <c r="M589" t="s"/>
      <c r="N589" t="s">
        <v>101</v>
      </c>
      <c r="O589" t="s">
        <v>79</v>
      </c>
      <c r="P589" t="s">
        <v>110</v>
      </c>
      <c r="Q589" t="s"/>
      <c r="R589" t="s">
        <v>80</v>
      </c>
      <c r="S589" t="s">
        <v>111</v>
      </c>
      <c r="T589" t="s">
        <v>82</v>
      </c>
      <c r="U589" t="s"/>
      <c r="V589" t="s">
        <v>83</v>
      </c>
      <c r="W589" t="s">
        <v>84</v>
      </c>
      <c r="X589" t="s"/>
      <c r="Y589" t="s">
        <v>85</v>
      </c>
      <c r="Z589">
        <f>HYPERLINK("https://hotelmonitor-cachepage.eclerx.com/savepage/tk_15427243484666226_sr_2029.html","info")</f>
        <v/>
      </c>
      <c r="AA589" t="n">
        <v>-2558534</v>
      </c>
      <c r="AB589" t="s"/>
      <c r="AC589" t="s"/>
      <c r="AD589" t="s">
        <v>86</v>
      </c>
      <c r="AE589" t="s"/>
      <c r="AF589" t="s"/>
      <c r="AG589" t="s"/>
      <c r="AH589" t="s"/>
      <c r="AI589" t="s"/>
      <c r="AJ589" t="s"/>
      <c r="AK589" t="s">
        <v>87</v>
      </c>
      <c r="AL589" t="s">
        <v>88</v>
      </c>
      <c r="AM589" t="s"/>
      <c r="AN589" t="s">
        <v>87</v>
      </c>
      <c r="AO589" t="s"/>
      <c r="AP589" t="n">
        <v>17</v>
      </c>
      <c r="AQ589" t="s">
        <v>89</v>
      </c>
      <c r="AR589" t="s">
        <v>96</v>
      </c>
      <c r="AS589" t="s"/>
      <c r="AT589" t="s">
        <v>91</v>
      </c>
      <c r="AU589" t="s"/>
      <c r="AV589" t="s"/>
      <c r="AW589" t="s"/>
      <c r="AX589" t="s"/>
      <c r="AY589" t="n">
        <v>2558534</v>
      </c>
      <c r="AZ589" t="s">
        <v>112</v>
      </c>
      <c r="BA589" t="s"/>
      <c r="BB589" t="n">
        <v>163137</v>
      </c>
      <c r="BC589" t="n">
        <v>11.990131891224</v>
      </c>
      <c r="BD589" t="n">
        <v>44.132750026742</v>
      </c>
      <c r="BE589" t="s"/>
      <c r="BF589" t="s"/>
      <c r="BG589" t="s"/>
      <c r="BH589" t="s"/>
      <c r="BI589" t="s"/>
      <c r="BJ589" t="s"/>
      <c r="BK589" t="s"/>
      <c r="BL589" t="s"/>
      <c r="BM589" t="s"/>
      <c r="BN589" t="s"/>
      <c r="BO589" t="s"/>
      <c r="BP589" t="s"/>
      <c r="BQ589" t="s"/>
      <c r="BR589" t="s">
        <v>93</v>
      </c>
    </row>
    <row r="590" spans="1:70">
      <c r="A590" t="s">
        <v>70</v>
      </c>
      <c r="B590" t="s">
        <v>71</v>
      </c>
      <c r="C590" t="s">
        <v>72</v>
      </c>
      <c r="D590" t="n">
        <v>2</v>
      </c>
      <c r="E590" t="s">
        <v>110</v>
      </c>
      <c r="F590" t="n">
        <v>-1</v>
      </c>
      <c r="G590" t="s">
        <v>74</v>
      </c>
      <c r="H590" t="s">
        <v>75</v>
      </c>
      <c r="I590" t="s"/>
      <c r="J590" t="s">
        <v>76</v>
      </c>
      <c r="K590" t="n">
        <v>164</v>
      </c>
      <c r="L590" t="s">
        <v>77</v>
      </c>
      <c r="M590" t="s"/>
      <c r="N590" t="s">
        <v>113</v>
      </c>
      <c r="O590" t="s">
        <v>79</v>
      </c>
      <c r="P590" t="s">
        <v>110</v>
      </c>
      <c r="Q590" t="s"/>
      <c r="R590" t="s">
        <v>80</v>
      </c>
      <c r="S590" t="s">
        <v>114</v>
      </c>
      <c r="T590" t="s">
        <v>82</v>
      </c>
      <c r="U590" t="s"/>
      <c r="V590" t="s">
        <v>83</v>
      </c>
      <c r="W590" t="s">
        <v>84</v>
      </c>
      <c r="X590" t="s"/>
      <c r="Y590" t="s">
        <v>85</v>
      </c>
      <c r="Z590">
        <f>HYPERLINK("https://hotelmonitor-cachepage.eclerx.com/savepage/tk_15427243484666226_sr_2029.html","info")</f>
        <v/>
      </c>
      <c r="AA590" t="n">
        <v>-2558534</v>
      </c>
      <c r="AB590" t="s"/>
      <c r="AC590" t="s"/>
      <c r="AD590" t="s">
        <v>86</v>
      </c>
      <c r="AE590" t="s"/>
      <c r="AF590" t="s"/>
      <c r="AG590" t="s"/>
      <c r="AH590" t="s"/>
      <c r="AI590" t="s"/>
      <c r="AJ590" t="s"/>
      <c r="AK590" t="s">
        <v>87</v>
      </c>
      <c r="AL590" t="s">
        <v>88</v>
      </c>
      <c r="AM590" t="s"/>
      <c r="AN590" t="s">
        <v>87</v>
      </c>
      <c r="AO590" t="s"/>
      <c r="AP590" t="n">
        <v>17</v>
      </c>
      <c r="AQ590" t="s">
        <v>89</v>
      </c>
      <c r="AR590" t="s">
        <v>96</v>
      </c>
      <c r="AS590" t="s"/>
      <c r="AT590" t="s">
        <v>91</v>
      </c>
      <c r="AU590" t="s"/>
      <c r="AV590" t="s"/>
      <c r="AW590" t="s"/>
      <c r="AX590" t="s"/>
      <c r="AY590" t="n">
        <v>2558534</v>
      </c>
      <c r="AZ590" t="s">
        <v>112</v>
      </c>
      <c r="BA590" t="s"/>
      <c r="BB590" t="n">
        <v>163137</v>
      </c>
      <c r="BC590" t="n">
        <v>11.990131891224</v>
      </c>
      <c r="BD590" t="n">
        <v>44.132750026742</v>
      </c>
      <c r="BE590" t="s"/>
      <c r="BF590" t="s"/>
      <c r="BG590" t="s"/>
      <c r="BH590" t="s"/>
      <c r="BI590" t="s"/>
      <c r="BJ590" t="s"/>
      <c r="BK590" t="s"/>
      <c r="BL590" t="s"/>
      <c r="BM590" t="s"/>
      <c r="BN590" t="s"/>
      <c r="BO590" t="s"/>
      <c r="BP590" t="s"/>
      <c r="BQ590" t="s"/>
      <c r="BR590" t="s">
        <v>93</v>
      </c>
    </row>
    <row r="591" spans="1:70">
      <c r="A591" t="s">
        <v>70</v>
      </c>
      <c r="B591" t="s">
        <v>71</v>
      </c>
      <c r="C591" t="s">
        <v>72</v>
      </c>
      <c r="D591" t="n">
        <v>2</v>
      </c>
      <c r="E591" t="s">
        <v>110</v>
      </c>
      <c r="F591" t="n">
        <v>-1</v>
      </c>
      <c r="G591" t="s">
        <v>74</v>
      </c>
      <c r="H591" t="s">
        <v>75</v>
      </c>
      <c r="I591" t="s"/>
      <c r="J591" t="s">
        <v>76</v>
      </c>
      <c r="K591" t="n">
        <v>164</v>
      </c>
      <c r="L591" t="s">
        <v>77</v>
      </c>
      <c r="M591" t="s"/>
      <c r="N591" t="s">
        <v>113</v>
      </c>
      <c r="O591" t="s">
        <v>79</v>
      </c>
      <c r="P591" t="s">
        <v>110</v>
      </c>
      <c r="Q591" t="s"/>
      <c r="R591" t="s">
        <v>80</v>
      </c>
      <c r="S591" t="s">
        <v>114</v>
      </c>
      <c r="T591" t="s">
        <v>82</v>
      </c>
      <c r="U591" t="s"/>
      <c r="V591" t="s">
        <v>83</v>
      </c>
      <c r="W591" t="s">
        <v>84</v>
      </c>
      <c r="X591" t="s"/>
      <c r="Y591" t="s">
        <v>85</v>
      </c>
      <c r="Z591">
        <f>HYPERLINK("https://hotelmonitor-cachepage.eclerx.com/savepage/tk_15427243484666226_sr_2029.html","info")</f>
        <v/>
      </c>
      <c r="AA591" t="n">
        <v>-2558534</v>
      </c>
      <c r="AB591" t="s"/>
      <c r="AC591" t="s"/>
      <c r="AD591" t="s">
        <v>86</v>
      </c>
      <c r="AE591" t="s"/>
      <c r="AF591" t="s"/>
      <c r="AG591" t="s"/>
      <c r="AH591" t="s"/>
      <c r="AI591" t="s"/>
      <c r="AJ591" t="s"/>
      <c r="AK591" t="s">
        <v>87</v>
      </c>
      <c r="AL591" t="s">
        <v>88</v>
      </c>
      <c r="AM591" t="s"/>
      <c r="AN591" t="s">
        <v>87</v>
      </c>
      <c r="AO591" t="s"/>
      <c r="AP591" t="n">
        <v>17</v>
      </c>
      <c r="AQ591" t="s">
        <v>89</v>
      </c>
      <c r="AR591" t="s">
        <v>96</v>
      </c>
      <c r="AS591" t="s"/>
      <c r="AT591" t="s">
        <v>91</v>
      </c>
      <c r="AU591" t="s"/>
      <c r="AV591" t="s"/>
      <c r="AW591" t="s"/>
      <c r="AX591" t="s"/>
      <c r="AY591" t="n">
        <v>2558534</v>
      </c>
      <c r="AZ591" t="s">
        <v>112</v>
      </c>
      <c r="BA591" t="s"/>
      <c r="BB591" t="n">
        <v>163137</v>
      </c>
      <c r="BC591" t="n">
        <v>11.990131891224</v>
      </c>
      <c r="BD591" t="n">
        <v>44.132750026742</v>
      </c>
      <c r="BE591" t="s"/>
      <c r="BF591" t="s"/>
      <c r="BG591" t="s"/>
      <c r="BH591" t="s"/>
      <c r="BI591" t="s"/>
      <c r="BJ591" t="s"/>
      <c r="BK591" t="s"/>
      <c r="BL591" t="s"/>
      <c r="BM591" t="s"/>
      <c r="BN591" t="s"/>
      <c r="BO591" t="s"/>
      <c r="BP591" t="s"/>
      <c r="BQ591" t="s"/>
      <c r="BR591" t="s">
        <v>93</v>
      </c>
    </row>
    <row r="592" spans="1:70">
      <c r="A592" t="s">
        <v>70</v>
      </c>
      <c r="B592" t="s">
        <v>71</v>
      </c>
      <c r="C592" t="s">
        <v>72</v>
      </c>
      <c r="D592" t="n">
        <v>2</v>
      </c>
      <c r="E592" t="s">
        <v>110</v>
      </c>
      <c r="F592" t="n">
        <v>-1</v>
      </c>
      <c r="G592" t="s">
        <v>74</v>
      </c>
      <c r="H592" t="s">
        <v>75</v>
      </c>
      <c r="I592" t="s"/>
      <c r="J592" t="s">
        <v>76</v>
      </c>
      <c r="K592" t="n">
        <v>170</v>
      </c>
      <c r="L592" t="s">
        <v>77</v>
      </c>
      <c r="M592" t="s"/>
      <c r="N592" t="s">
        <v>115</v>
      </c>
      <c r="O592" t="s">
        <v>79</v>
      </c>
      <c r="P592" t="s">
        <v>110</v>
      </c>
      <c r="Q592" t="s"/>
      <c r="R592" t="s">
        <v>80</v>
      </c>
      <c r="S592" t="s">
        <v>116</v>
      </c>
      <c r="T592" t="s">
        <v>82</v>
      </c>
      <c r="U592" t="s"/>
      <c r="V592" t="s">
        <v>83</v>
      </c>
      <c r="W592" t="s">
        <v>84</v>
      </c>
      <c r="X592" t="s"/>
      <c r="Y592" t="s">
        <v>85</v>
      </c>
      <c r="Z592">
        <f>HYPERLINK("https://hotelmonitor-cachepage.eclerx.com/savepage/tk_15427243484666226_sr_2029.html","info")</f>
        <v/>
      </c>
      <c r="AA592" t="n">
        <v>-2558534</v>
      </c>
      <c r="AB592" t="s"/>
      <c r="AC592" t="s"/>
      <c r="AD592" t="s">
        <v>86</v>
      </c>
      <c r="AE592" t="s"/>
      <c r="AF592" t="s"/>
      <c r="AG592" t="s"/>
      <c r="AH592" t="s"/>
      <c r="AI592" t="s"/>
      <c r="AJ592" t="s"/>
      <c r="AK592" t="s">
        <v>87</v>
      </c>
      <c r="AL592" t="s">
        <v>88</v>
      </c>
      <c r="AM592" t="s"/>
      <c r="AN592" t="s">
        <v>87</v>
      </c>
      <c r="AO592" t="s"/>
      <c r="AP592" t="n">
        <v>17</v>
      </c>
      <c r="AQ592" t="s">
        <v>89</v>
      </c>
      <c r="AR592" t="s">
        <v>117</v>
      </c>
      <c r="AS592" t="s"/>
      <c r="AT592" t="s">
        <v>91</v>
      </c>
      <c r="AU592" t="s"/>
      <c r="AV592" t="s"/>
      <c r="AW592" t="s"/>
      <c r="AX592" t="s"/>
      <c r="AY592" t="n">
        <v>2558534</v>
      </c>
      <c r="AZ592" t="s">
        <v>112</v>
      </c>
      <c r="BA592" t="s"/>
      <c r="BB592" t="n">
        <v>163137</v>
      </c>
      <c r="BC592" t="n">
        <v>11.990131891224</v>
      </c>
      <c r="BD592" t="n">
        <v>44.132750026742</v>
      </c>
      <c r="BE592" t="s"/>
      <c r="BF592" t="s"/>
      <c r="BG592" t="s"/>
      <c r="BH592" t="s"/>
      <c r="BI592" t="s"/>
      <c r="BJ592" t="s"/>
      <c r="BK592" t="s"/>
      <c r="BL592" t="s"/>
      <c r="BM592" t="s"/>
      <c r="BN592" t="s"/>
      <c r="BO592" t="s"/>
      <c r="BP592" t="s"/>
      <c r="BQ592" t="s"/>
      <c r="BR592" t="s">
        <v>93</v>
      </c>
    </row>
    <row r="593" spans="1:70">
      <c r="A593" t="s">
        <v>70</v>
      </c>
      <c r="B593" t="s">
        <v>71</v>
      </c>
      <c r="C593" t="s">
        <v>72</v>
      </c>
      <c r="D593" t="n">
        <v>2</v>
      </c>
      <c r="E593" t="s">
        <v>110</v>
      </c>
      <c r="F593" t="n">
        <v>-1</v>
      </c>
      <c r="G593" t="s">
        <v>74</v>
      </c>
      <c r="H593" t="s">
        <v>75</v>
      </c>
      <c r="I593" t="s"/>
      <c r="J593" t="s">
        <v>76</v>
      </c>
      <c r="K593" t="n">
        <v>172</v>
      </c>
      <c r="L593" t="s">
        <v>77</v>
      </c>
      <c r="M593" t="s"/>
      <c r="N593" t="s">
        <v>118</v>
      </c>
      <c r="O593" t="s">
        <v>79</v>
      </c>
      <c r="P593" t="s">
        <v>110</v>
      </c>
      <c r="Q593" t="s"/>
      <c r="R593" t="s">
        <v>80</v>
      </c>
      <c r="S593" t="s">
        <v>119</v>
      </c>
      <c r="T593" t="s">
        <v>82</v>
      </c>
      <c r="U593" t="s"/>
      <c r="V593" t="s">
        <v>83</v>
      </c>
      <c r="W593" t="s">
        <v>84</v>
      </c>
      <c r="X593" t="s"/>
      <c r="Y593" t="s">
        <v>85</v>
      </c>
      <c r="Z593">
        <f>HYPERLINK("https://hotelmonitor-cachepage.eclerx.com/savepage/tk_15427243484666226_sr_2029.html","info")</f>
        <v/>
      </c>
      <c r="AA593" t="n">
        <v>-2558534</v>
      </c>
      <c r="AB593" t="s"/>
      <c r="AC593" t="s"/>
      <c r="AD593" t="s">
        <v>86</v>
      </c>
      <c r="AE593" t="s"/>
      <c r="AF593" t="s"/>
      <c r="AG593" t="s"/>
      <c r="AH593" t="s"/>
      <c r="AI593" t="s"/>
      <c r="AJ593" t="s"/>
      <c r="AK593" t="s">
        <v>87</v>
      </c>
      <c r="AL593" t="s">
        <v>88</v>
      </c>
      <c r="AM593" t="s"/>
      <c r="AN593" t="s">
        <v>87</v>
      </c>
      <c r="AO593" t="s"/>
      <c r="AP593" t="n">
        <v>17</v>
      </c>
      <c r="AQ593" t="s">
        <v>89</v>
      </c>
      <c r="AR593" t="s">
        <v>96</v>
      </c>
      <c r="AS593" t="s"/>
      <c r="AT593" t="s">
        <v>91</v>
      </c>
      <c r="AU593" t="s"/>
      <c r="AV593" t="s"/>
      <c r="AW593" t="s"/>
      <c r="AX593" t="s"/>
      <c r="AY593" t="n">
        <v>2558534</v>
      </c>
      <c r="AZ593" t="s">
        <v>112</v>
      </c>
      <c r="BA593" t="s"/>
      <c r="BB593" t="n">
        <v>163137</v>
      </c>
      <c r="BC593" t="n">
        <v>11.990131891224</v>
      </c>
      <c r="BD593" t="n">
        <v>44.132750026742</v>
      </c>
      <c r="BE593" t="s"/>
      <c r="BF593" t="s"/>
      <c r="BG593" t="s"/>
      <c r="BH593" t="s"/>
      <c r="BI593" t="s"/>
      <c r="BJ593" t="s"/>
      <c r="BK593" t="s"/>
      <c r="BL593" t="s"/>
      <c r="BM593" t="s"/>
      <c r="BN593" t="s"/>
      <c r="BO593" t="s"/>
      <c r="BP593" t="s"/>
      <c r="BQ593" t="s"/>
      <c r="BR593" t="s">
        <v>93</v>
      </c>
    </row>
    <row r="594" spans="1:70">
      <c r="A594" t="s">
        <v>70</v>
      </c>
      <c r="B594" t="s">
        <v>71</v>
      </c>
      <c r="C594" t="s">
        <v>72</v>
      </c>
      <c r="D594" t="n">
        <v>2</v>
      </c>
      <c r="E594" t="s">
        <v>110</v>
      </c>
      <c r="F594" t="n">
        <v>-1</v>
      </c>
      <c r="G594" t="s">
        <v>74</v>
      </c>
      <c r="H594" t="s">
        <v>75</v>
      </c>
      <c r="I594" t="s"/>
      <c r="J594" t="s">
        <v>76</v>
      </c>
      <c r="K594" t="n">
        <v>236</v>
      </c>
      <c r="L594" t="s">
        <v>77</v>
      </c>
      <c r="M594" t="s"/>
      <c r="N594" t="s">
        <v>101</v>
      </c>
      <c r="O594" t="s">
        <v>79</v>
      </c>
      <c r="P594" t="s">
        <v>110</v>
      </c>
      <c r="Q594" t="s"/>
      <c r="R594" t="s">
        <v>80</v>
      </c>
      <c r="S594" t="s">
        <v>120</v>
      </c>
      <c r="T594" t="s">
        <v>82</v>
      </c>
      <c r="U594" t="s"/>
      <c r="V594" t="s">
        <v>83</v>
      </c>
      <c r="W594" t="s">
        <v>108</v>
      </c>
      <c r="X594" t="s"/>
      <c r="Y594" t="s">
        <v>85</v>
      </c>
      <c r="Z594">
        <f>HYPERLINK("https://hotelmonitor-cachepage.eclerx.com/savepage/tk_15427243484666226_sr_2029.html","info")</f>
        <v/>
      </c>
      <c r="AA594" t="n">
        <v>-2558534</v>
      </c>
      <c r="AB594" t="s"/>
      <c r="AC594" t="s"/>
      <c r="AD594" t="s">
        <v>86</v>
      </c>
      <c r="AE594" t="s"/>
      <c r="AF594" t="s"/>
      <c r="AG594" t="s"/>
      <c r="AH594" t="s"/>
      <c r="AI594" t="s"/>
      <c r="AJ594" t="s"/>
      <c r="AK594" t="s">
        <v>87</v>
      </c>
      <c r="AL594" t="s">
        <v>88</v>
      </c>
      <c r="AM594" t="s"/>
      <c r="AN594" t="s">
        <v>87</v>
      </c>
      <c r="AO594" t="s"/>
      <c r="AP594" t="n">
        <v>17</v>
      </c>
      <c r="AQ594" t="s">
        <v>89</v>
      </c>
      <c r="AR594" t="s">
        <v>96</v>
      </c>
      <c r="AS594" t="s"/>
      <c r="AT594" t="s">
        <v>91</v>
      </c>
      <c r="AU594" t="s"/>
      <c r="AV594" t="s"/>
      <c r="AW594" t="s"/>
      <c r="AX594" t="s"/>
      <c r="AY594" t="n">
        <v>2558534</v>
      </c>
      <c r="AZ594" t="s">
        <v>112</v>
      </c>
      <c r="BA594" t="s"/>
      <c r="BB594" t="n">
        <v>163137</v>
      </c>
      <c r="BC594" t="n">
        <v>11.990131891224</v>
      </c>
      <c r="BD594" t="n">
        <v>44.132750026742</v>
      </c>
      <c r="BE594" t="s"/>
      <c r="BF594" t="s"/>
      <c r="BG594" t="s"/>
      <c r="BH594" t="s"/>
      <c r="BI594" t="s"/>
      <c r="BJ594" t="s"/>
      <c r="BK594" t="s"/>
      <c r="BL594" t="s"/>
      <c r="BM594" t="s"/>
      <c r="BN594" t="s"/>
      <c r="BO594" t="s"/>
      <c r="BP594" t="s"/>
      <c r="BQ594" t="s"/>
      <c r="BR594" t="s">
        <v>93</v>
      </c>
    </row>
    <row r="595" spans="1:70">
      <c r="A595" t="s">
        <v>70</v>
      </c>
      <c r="B595" t="s">
        <v>71</v>
      </c>
      <c r="C595" t="s">
        <v>72</v>
      </c>
      <c r="D595" t="n">
        <v>2</v>
      </c>
      <c r="E595" t="s">
        <v>110</v>
      </c>
      <c r="F595" t="n">
        <v>-1</v>
      </c>
      <c r="G595" t="s">
        <v>74</v>
      </c>
      <c r="H595" t="s">
        <v>75</v>
      </c>
      <c r="I595" t="s"/>
      <c r="J595" t="s">
        <v>76</v>
      </c>
      <c r="K595" t="n">
        <v>250</v>
      </c>
      <c r="L595" t="s">
        <v>77</v>
      </c>
      <c r="M595" t="s"/>
      <c r="N595" t="s">
        <v>118</v>
      </c>
      <c r="O595" t="s">
        <v>79</v>
      </c>
      <c r="P595" t="s">
        <v>110</v>
      </c>
      <c r="Q595" t="s"/>
      <c r="R595" t="s">
        <v>80</v>
      </c>
      <c r="S595" t="s">
        <v>121</v>
      </c>
      <c r="T595" t="s">
        <v>82</v>
      </c>
      <c r="U595" t="s"/>
      <c r="V595" t="s">
        <v>83</v>
      </c>
      <c r="W595" t="s">
        <v>108</v>
      </c>
      <c r="X595" t="s"/>
      <c r="Y595" t="s">
        <v>85</v>
      </c>
      <c r="Z595">
        <f>HYPERLINK("https://hotelmonitor-cachepage.eclerx.com/savepage/tk_15427243484666226_sr_2029.html","info")</f>
        <v/>
      </c>
      <c r="AA595" t="n">
        <v>-2558534</v>
      </c>
      <c r="AB595" t="s"/>
      <c r="AC595" t="s"/>
      <c r="AD595" t="s">
        <v>86</v>
      </c>
      <c r="AE595" t="s"/>
      <c r="AF595" t="s"/>
      <c r="AG595" t="s"/>
      <c r="AH595" t="s"/>
      <c r="AI595" t="s"/>
      <c r="AJ595" t="s"/>
      <c r="AK595" t="s">
        <v>87</v>
      </c>
      <c r="AL595" t="s">
        <v>88</v>
      </c>
      <c r="AM595" t="s"/>
      <c r="AN595" t="s">
        <v>87</v>
      </c>
      <c r="AO595" t="s"/>
      <c r="AP595" t="n">
        <v>17</v>
      </c>
      <c r="AQ595" t="s">
        <v>89</v>
      </c>
      <c r="AR595" t="s">
        <v>96</v>
      </c>
      <c r="AS595" t="s"/>
      <c r="AT595" t="s">
        <v>91</v>
      </c>
      <c r="AU595" t="s"/>
      <c r="AV595" t="s"/>
      <c r="AW595" t="s"/>
      <c r="AX595" t="s"/>
      <c r="AY595" t="n">
        <v>2558534</v>
      </c>
      <c r="AZ595" t="s">
        <v>112</v>
      </c>
      <c r="BA595" t="s"/>
      <c r="BB595" t="n">
        <v>163137</v>
      </c>
      <c r="BC595" t="n">
        <v>11.990131891224</v>
      </c>
      <c r="BD595" t="n">
        <v>44.132750026742</v>
      </c>
      <c r="BE595" t="s"/>
      <c r="BF595" t="s"/>
      <c r="BG595" t="s"/>
      <c r="BH595" t="s"/>
      <c r="BI595" t="s"/>
      <c r="BJ595" t="s"/>
      <c r="BK595" t="s"/>
      <c r="BL595" t="s"/>
      <c r="BM595" t="s"/>
      <c r="BN595" t="s"/>
      <c r="BO595" t="s"/>
      <c r="BP595" t="s"/>
      <c r="BQ595" t="s"/>
      <c r="BR595" t="s">
        <v>93</v>
      </c>
    </row>
    <row r="596" spans="1:70">
      <c r="A596" t="s">
        <v>70</v>
      </c>
      <c r="B596" t="s">
        <v>71</v>
      </c>
      <c r="C596" t="s">
        <v>72</v>
      </c>
      <c r="D596" t="n">
        <v>2</v>
      </c>
      <c r="E596" t="s">
        <v>110</v>
      </c>
      <c r="F596" t="n">
        <v>-1</v>
      </c>
      <c r="G596" t="s">
        <v>74</v>
      </c>
      <c r="H596" t="s">
        <v>75</v>
      </c>
      <c r="I596" t="s"/>
      <c r="J596" t="s">
        <v>76</v>
      </c>
      <c r="K596" t="n">
        <v>256</v>
      </c>
      <c r="L596" t="s">
        <v>77</v>
      </c>
      <c r="M596" t="s"/>
      <c r="N596" t="s">
        <v>115</v>
      </c>
      <c r="O596" t="s">
        <v>79</v>
      </c>
      <c r="P596" t="s">
        <v>110</v>
      </c>
      <c r="Q596" t="s"/>
      <c r="R596" t="s">
        <v>80</v>
      </c>
      <c r="S596" t="s">
        <v>122</v>
      </c>
      <c r="T596" t="s">
        <v>82</v>
      </c>
      <c r="U596" t="s"/>
      <c r="V596" t="s">
        <v>83</v>
      </c>
      <c r="W596" t="s">
        <v>108</v>
      </c>
      <c r="X596" t="s"/>
      <c r="Y596" t="s">
        <v>85</v>
      </c>
      <c r="Z596">
        <f>HYPERLINK("https://hotelmonitor-cachepage.eclerx.com/savepage/tk_15427243484666226_sr_2029.html","info")</f>
        <v/>
      </c>
      <c r="AA596" t="n">
        <v>-2558534</v>
      </c>
      <c r="AB596" t="s"/>
      <c r="AC596" t="s"/>
      <c r="AD596" t="s">
        <v>86</v>
      </c>
      <c r="AE596" t="s"/>
      <c r="AF596" t="s"/>
      <c r="AG596" t="s"/>
      <c r="AH596" t="s"/>
      <c r="AI596" t="s"/>
      <c r="AJ596" t="s"/>
      <c r="AK596" t="s">
        <v>87</v>
      </c>
      <c r="AL596" t="s">
        <v>88</v>
      </c>
      <c r="AM596" t="s"/>
      <c r="AN596" t="s">
        <v>87</v>
      </c>
      <c r="AO596" t="s"/>
      <c r="AP596" t="n">
        <v>17</v>
      </c>
      <c r="AQ596" t="s">
        <v>89</v>
      </c>
      <c r="AR596" t="s">
        <v>117</v>
      </c>
      <c r="AS596" t="s"/>
      <c r="AT596" t="s">
        <v>91</v>
      </c>
      <c r="AU596" t="s"/>
      <c r="AV596" t="s"/>
      <c r="AW596" t="s"/>
      <c r="AX596" t="s"/>
      <c r="AY596" t="n">
        <v>2558534</v>
      </c>
      <c r="AZ596" t="s">
        <v>112</v>
      </c>
      <c r="BA596" t="s"/>
      <c r="BB596" t="n">
        <v>163137</v>
      </c>
      <c r="BC596" t="n">
        <v>11.990131891224</v>
      </c>
      <c r="BD596" t="n">
        <v>44.132750026742</v>
      </c>
      <c r="BE596" t="s"/>
      <c r="BF596" t="s"/>
      <c r="BG596" t="s"/>
      <c r="BH596" t="s"/>
      <c r="BI596" t="s"/>
      <c r="BJ596" t="s"/>
      <c r="BK596" t="s"/>
      <c r="BL596" t="s"/>
      <c r="BM596" t="s"/>
      <c r="BN596" t="s"/>
      <c r="BO596" t="s"/>
      <c r="BP596" t="s"/>
      <c r="BQ596" t="s"/>
      <c r="BR596" t="s">
        <v>93</v>
      </c>
    </row>
    <row r="597" spans="1:70">
      <c r="A597" t="s">
        <v>70</v>
      </c>
      <c r="B597" t="s">
        <v>71</v>
      </c>
      <c r="C597" t="s">
        <v>72</v>
      </c>
      <c r="D597" t="n">
        <v>2</v>
      </c>
      <c r="E597" t="s">
        <v>110</v>
      </c>
      <c r="F597" t="n">
        <v>-1</v>
      </c>
      <c r="G597" t="s">
        <v>74</v>
      </c>
      <c r="H597" t="s">
        <v>75</v>
      </c>
      <c r="I597" t="s"/>
      <c r="J597" t="s">
        <v>76</v>
      </c>
      <c r="K597" t="n">
        <v>1299</v>
      </c>
      <c r="L597" t="s">
        <v>77</v>
      </c>
      <c r="M597" t="s"/>
      <c r="N597" t="s">
        <v>123</v>
      </c>
      <c r="O597" t="s">
        <v>79</v>
      </c>
      <c r="P597" t="s">
        <v>110</v>
      </c>
      <c r="Q597" t="s"/>
      <c r="R597" t="s">
        <v>80</v>
      </c>
      <c r="S597" t="s">
        <v>124</v>
      </c>
      <c r="T597" t="s">
        <v>82</v>
      </c>
      <c r="U597" t="s"/>
      <c r="V597" t="s">
        <v>83</v>
      </c>
      <c r="W597" t="s">
        <v>84</v>
      </c>
      <c r="X597" t="s"/>
      <c r="Y597" t="s">
        <v>85</v>
      </c>
      <c r="Z597">
        <f>HYPERLINK("https://hotelmonitor-cachepage.eclerx.com/savepage/tk_15427243484666226_sr_2029.html","info")</f>
        <v/>
      </c>
      <c r="AA597" t="n">
        <v>-2558534</v>
      </c>
      <c r="AB597" t="s"/>
      <c r="AC597" t="s"/>
      <c r="AD597" t="s">
        <v>86</v>
      </c>
      <c r="AE597" t="s"/>
      <c r="AF597" t="s"/>
      <c r="AG597" t="s"/>
      <c r="AH597" t="s"/>
      <c r="AI597" t="s"/>
      <c r="AJ597" t="s"/>
      <c r="AK597" t="s">
        <v>87</v>
      </c>
      <c r="AL597" t="s">
        <v>88</v>
      </c>
      <c r="AM597" t="s"/>
      <c r="AN597" t="s">
        <v>87</v>
      </c>
      <c r="AO597" t="s"/>
      <c r="AP597" t="n">
        <v>17</v>
      </c>
      <c r="AQ597" t="s">
        <v>89</v>
      </c>
      <c r="AR597" t="s">
        <v>96</v>
      </c>
      <c r="AS597" t="s"/>
      <c r="AT597" t="s">
        <v>91</v>
      </c>
      <c r="AU597" t="s"/>
      <c r="AV597" t="s"/>
      <c r="AW597" t="s"/>
      <c r="AX597" t="s"/>
      <c r="AY597" t="n">
        <v>2558534</v>
      </c>
      <c r="AZ597" t="s">
        <v>112</v>
      </c>
      <c r="BA597" t="s"/>
      <c r="BB597" t="n">
        <v>163137</v>
      </c>
      <c r="BC597" t="n">
        <v>11.990131891224</v>
      </c>
      <c r="BD597" t="n">
        <v>44.132750026742</v>
      </c>
      <c r="BE597" t="s"/>
      <c r="BF597" t="s"/>
      <c r="BG597" t="s"/>
      <c r="BH597" t="s"/>
      <c r="BI597" t="s"/>
      <c r="BJ597" t="s"/>
      <c r="BK597" t="s"/>
      <c r="BL597" t="s"/>
      <c r="BM597" t="s"/>
      <c r="BN597" t="s"/>
      <c r="BO597" t="s"/>
      <c r="BP597" t="s"/>
      <c r="BQ597" t="s"/>
      <c r="BR597" t="s">
        <v>93</v>
      </c>
    </row>
    <row r="598" spans="1:70">
      <c r="A598" t="s">
        <v>70</v>
      </c>
      <c r="B598" t="s">
        <v>71</v>
      </c>
      <c r="C598" t="s">
        <v>72</v>
      </c>
      <c r="D598" t="n">
        <v>2</v>
      </c>
      <c r="E598" t="s">
        <v>110</v>
      </c>
      <c r="F598" t="n">
        <v>-1</v>
      </c>
      <c r="G598" t="s">
        <v>74</v>
      </c>
      <c r="H598" t="s">
        <v>75</v>
      </c>
      <c r="I598" t="s"/>
      <c r="J598" t="s">
        <v>76</v>
      </c>
      <c r="K598" t="n">
        <v>1299</v>
      </c>
      <c r="L598" t="s">
        <v>77</v>
      </c>
      <c r="M598" t="s"/>
      <c r="N598" t="s">
        <v>123</v>
      </c>
      <c r="O598" t="s">
        <v>79</v>
      </c>
      <c r="P598" t="s">
        <v>110</v>
      </c>
      <c r="Q598" t="s"/>
      <c r="R598" t="s">
        <v>80</v>
      </c>
      <c r="S598" t="s">
        <v>124</v>
      </c>
      <c r="T598" t="s">
        <v>82</v>
      </c>
      <c r="U598" t="s"/>
      <c r="V598" t="s">
        <v>83</v>
      </c>
      <c r="W598" t="s">
        <v>84</v>
      </c>
      <c r="X598" t="s"/>
      <c r="Y598" t="s">
        <v>85</v>
      </c>
      <c r="Z598">
        <f>HYPERLINK("https://hotelmonitor-cachepage.eclerx.com/savepage/tk_15427243484666226_sr_2029.html","info")</f>
        <v/>
      </c>
      <c r="AA598" t="n">
        <v>-2558534</v>
      </c>
      <c r="AB598" t="s"/>
      <c r="AC598" t="s"/>
      <c r="AD598" t="s">
        <v>86</v>
      </c>
      <c r="AE598" t="s"/>
      <c r="AF598" t="s"/>
      <c r="AG598" t="s"/>
      <c r="AH598" t="s"/>
      <c r="AI598" t="s"/>
      <c r="AJ598" t="s"/>
      <c r="AK598" t="s">
        <v>87</v>
      </c>
      <c r="AL598" t="s">
        <v>88</v>
      </c>
      <c r="AM598" t="s"/>
      <c r="AN598" t="s">
        <v>87</v>
      </c>
      <c r="AO598" t="s"/>
      <c r="AP598" t="n">
        <v>17</v>
      </c>
      <c r="AQ598" t="s">
        <v>89</v>
      </c>
      <c r="AR598" t="s">
        <v>96</v>
      </c>
      <c r="AS598" t="s"/>
      <c r="AT598" t="s">
        <v>91</v>
      </c>
      <c r="AU598" t="s"/>
      <c r="AV598" t="s"/>
      <c r="AW598" t="s"/>
      <c r="AX598" t="s"/>
      <c r="AY598" t="n">
        <v>2558534</v>
      </c>
      <c r="AZ598" t="s">
        <v>112</v>
      </c>
      <c r="BA598" t="s"/>
      <c r="BB598" t="n">
        <v>163137</v>
      </c>
      <c r="BC598" t="n">
        <v>11.990131891224</v>
      </c>
      <c r="BD598" t="n">
        <v>44.132750026742</v>
      </c>
      <c r="BE598" t="s"/>
      <c r="BF598" t="s"/>
      <c r="BG598" t="s"/>
      <c r="BH598" t="s"/>
      <c r="BI598" t="s"/>
      <c r="BJ598" t="s"/>
      <c r="BK598" t="s"/>
      <c r="BL598" t="s"/>
      <c r="BM598" t="s"/>
      <c r="BN598" t="s"/>
      <c r="BO598" t="s"/>
      <c r="BP598" t="s"/>
      <c r="BQ598" t="s"/>
      <c r="BR598" t="s">
        <v>93</v>
      </c>
    </row>
    <row r="599" spans="1:70">
      <c r="A599" t="s">
        <v>70</v>
      </c>
      <c r="B599" t="s">
        <v>71</v>
      </c>
      <c r="C599" t="s">
        <v>72</v>
      </c>
      <c r="D599" t="n">
        <v>2</v>
      </c>
      <c r="E599" t="s">
        <v>125</v>
      </c>
      <c r="F599" t="n">
        <v>-1</v>
      </c>
      <c r="G599" t="s">
        <v>74</v>
      </c>
      <c r="H599" t="s">
        <v>75</v>
      </c>
      <c r="I599" t="s"/>
      <c r="J599" t="s">
        <v>76</v>
      </c>
      <c r="K599" t="n">
        <v>96</v>
      </c>
      <c r="L599" t="s">
        <v>77</v>
      </c>
      <c r="M599" t="s"/>
      <c r="N599" t="s">
        <v>126</v>
      </c>
      <c r="O599" t="s">
        <v>79</v>
      </c>
      <c r="P599" t="s">
        <v>125</v>
      </c>
      <c r="Q599" t="s"/>
      <c r="R599" t="s">
        <v>80</v>
      </c>
      <c r="S599" t="s">
        <v>127</v>
      </c>
      <c r="T599" t="s">
        <v>82</v>
      </c>
      <c r="U599" t="s"/>
      <c r="V599" t="s">
        <v>83</v>
      </c>
      <c r="W599" t="s">
        <v>84</v>
      </c>
      <c r="X599" t="s"/>
      <c r="Y599" t="s">
        <v>85</v>
      </c>
      <c r="Z599">
        <f>HYPERLINK("https://hotelmonitor-cachepage.eclerx.com/savepage/tk_15427243511628764_sr_2029.html","info")</f>
        <v/>
      </c>
      <c r="AA599" t="n">
        <v>-2649271</v>
      </c>
      <c r="AB599" t="s"/>
      <c r="AC599" t="s"/>
      <c r="AD599" t="s">
        <v>86</v>
      </c>
      <c r="AE599" t="s"/>
      <c r="AF599" t="s"/>
      <c r="AG599" t="s"/>
      <c r="AH599" t="s"/>
      <c r="AI599" t="s"/>
      <c r="AJ599" t="s"/>
      <c r="AK599" t="s">
        <v>87</v>
      </c>
      <c r="AL599" t="s">
        <v>88</v>
      </c>
      <c r="AM599" t="s"/>
      <c r="AN599" t="s">
        <v>87</v>
      </c>
      <c r="AO599" t="s"/>
      <c r="AP599" t="n">
        <v>18</v>
      </c>
      <c r="AQ599" t="s">
        <v>89</v>
      </c>
      <c r="AR599" t="s">
        <v>90</v>
      </c>
      <c r="AS599" t="s"/>
      <c r="AT599" t="s">
        <v>91</v>
      </c>
      <c r="AU599" t="s"/>
      <c r="AV599" t="s"/>
      <c r="AW599" t="s"/>
      <c r="AX599" t="s"/>
      <c r="AY599" t="n">
        <v>2649271</v>
      </c>
      <c r="AZ599" t="s">
        <v>128</v>
      </c>
      <c r="BA599" t="s"/>
      <c r="BB599" t="n">
        <v>75349</v>
      </c>
      <c r="BC599" t="n">
        <v>11.341819</v>
      </c>
      <c r="BD599" t="n">
        <v>44.493558</v>
      </c>
      <c r="BE599" t="s"/>
      <c r="BF599" t="s"/>
      <c r="BG599" t="s"/>
      <c r="BH599" t="s"/>
      <c r="BI599" t="s"/>
      <c r="BJ599" t="s"/>
      <c r="BK599" t="s"/>
      <c r="BL599" t="s"/>
      <c r="BM599" t="s"/>
      <c r="BN599" t="s"/>
      <c r="BO599" t="s"/>
      <c r="BP599" t="s"/>
      <c r="BQ599" t="s"/>
      <c r="BR599" t="s">
        <v>93</v>
      </c>
    </row>
    <row r="600" spans="1:70">
      <c r="A600" t="s">
        <v>70</v>
      </c>
      <c r="B600" t="s">
        <v>71</v>
      </c>
      <c r="C600" t="s">
        <v>72</v>
      </c>
      <c r="D600" t="n">
        <v>2</v>
      </c>
      <c r="E600" t="s">
        <v>125</v>
      </c>
      <c r="F600" t="n">
        <v>-1</v>
      </c>
      <c r="G600" t="s">
        <v>74</v>
      </c>
      <c r="H600" t="s">
        <v>75</v>
      </c>
      <c r="I600" t="s"/>
      <c r="J600" t="s">
        <v>76</v>
      </c>
      <c r="K600" t="n">
        <v>104</v>
      </c>
      <c r="L600" t="s">
        <v>77</v>
      </c>
      <c r="M600" t="s"/>
      <c r="N600" t="s">
        <v>129</v>
      </c>
      <c r="O600" t="s">
        <v>79</v>
      </c>
      <c r="P600" t="s">
        <v>125</v>
      </c>
      <c r="Q600" t="s"/>
      <c r="R600" t="s">
        <v>80</v>
      </c>
      <c r="S600" t="s">
        <v>130</v>
      </c>
      <c r="T600" t="s">
        <v>82</v>
      </c>
      <c r="U600" t="s"/>
      <c r="V600" t="s">
        <v>83</v>
      </c>
      <c r="W600" t="s">
        <v>84</v>
      </c>
      <c r="X600" t="s"/>
      <c r="Y600" t="s">
        <v>85</v>
      </c>
      <c r="Z600">
        <f>HYPERLINK("https://hotelmonitor-cachepage.eclerx.com/savepage/tk_15427243511628764_sr_2029.html","info")</f>
        <v/>
      </c>
      <c r="AA600" t="n">
        <v>-2649271</v>
      </c>
      <c r="AB600" t="s"/>
      <c r="AC600" t="s"/>
      <c r="AD600" t="s">
        <v>86</v>
      </c>
      <c r="AE600" t="s"/>
      <c r="AF600" t="s"/>
      <c r="AG600" t="s"/>
      <c r="AH600" t="s"/>
      <c r="AI600" t="s"/>
      <c r="AJ600" t="s"/>
      <c r="AK600" t="s">
        <v>87</v>
      </c>
      <c r="AL600" t="s">
        <v>88</v>
      </c>
      <c r="AM600" t="s"/>
      <c r="AN600" t="s">
        <v>87</v>
      </c>
      <c r="AO600" t="s"/>
      <c r="AP600" t="n">
        <v>18</v>
      </c>
      <c r="AQ600" t="s">
        <v>89</v>
      </c>
      <c r="AR600" t="s">
        <v>90</v>
      </c>
      <c r="AS600" t="s"/>
      <c r="AT600" t="s">
        <v>91</v>
      </c>
      <c r="AU600" t="s"/>
      <c r="AV600" t="s"/>
      <c r="AW600" t="s"/>
      <c r="AX600" t="s"/>
      <c r="AY600" t="n">
        <v>2649271</v>
      </c>
      <c r="AZ600" t="s">
        <v>128</v>
      </c>
      <c r="BA600" t="s"/>
      <c r="BB600" t="n">
        <v>75349</v>
      </c>
      <c r="BC600" t="n">
        <v>11.341819</v>
      </c>
      <c r="BD600" t="n">
        <v>44.493558</v>
      </c>
      <c r="BE600" t="s"/>
      <c r="BF600" t="s"/>
      <c r="BG600" t="s"/>
      <c r="BH600" t="s"/>
      <c r="BI600" t="s"/>
      <c r="BJ600" t="s"/>
      <c r="BK600" t="s"/>
      <c r="BL600" t="s"/>
      <c r="BM600" t="s"/>
      <c r="BN600" t="s"/>
      <c r="BO600" t="s"/>
      <c r="BP600" t="s"/>
      <c r="BQ600" t="s"/>
      <c r="BR600" t="s">
        <v>93</v>
      </c>
    </row>
    <row r="601" spans="1:70">
      <c r="A601" t="s">
        <v>70</v>
      </c>
      <c r="B601" t="s">
        <v>71</v>
      </c>
      <c r="C601" t="s">
        <v>72</v>
      </c>
      <c r="D601" t="n">
        <v>2</v>
      </c>
      <c r="E601" t="s">
        <v>125</v>
      </c>
      <c r="F601" t="n">
        <v>-1</v>
      </c>
      <c r="G601" t="s">
        <v>74</v>
      </c>
      <c r="H601" t="s">
        <v>75</v>
      </c>
      <c r="I601" t="s"/>
      <c r="J601" t="s">
        <v>76</v>
      </c>
      <c r="K601" t="n">
        <v>123</v>
      </c>
      <c r="L601" t="s">
        <v>77</v>
      </c>
      <c r="M601" t="s"/>
      <c r="N601" t="s">
        <v>131</v>
      </c>
      <c r="O601" t="s">
        <v>79</v>
      </c>
      <c r="P601" t="s">
        <v>125</v>
      </c>
      <c r="Q601" t="s"/>
      <c r="R601" t="s">
        <v>80</v>
      </c>
      <c r="S601" t="s">
        <v>132</v>
      </c>
      <c r="T601" t="s">
        <v>82</v>
      </c>
      <c r="U601" t="s"/>
      <c r="V601" t="s">
        <v>83</v>
      </c>
      <c r="W601" t="s">
        <v>84</v>
      </c>
      <c r="X601" t="s"/>
      <c r="Y601" t="s">
        <v>85</v>
      </c>
      <c r="Z601">
        <f>HYPERLINK("https://hotelmonitor-cachepage.eclerx.com/savepage/tk_15427243511628764_sr_2029.html","info")</f>
        <v/>
      </c>
      <c r="AA601" t="n">
        <v>-2649271</v>
      </c>
      <c r="AB601" t="s"/>
      <c r="AC601" t="s"/>
      <c r="AD601" t="s">
        <v>86</v>
      </c>
      <c r="AE601" t="s"/>
      <c r="AF601" t="s"/>
      <c r="AG601" t="s"/>
      <c r="AH601" t="s"/>
      <c r="AI601" t="s"/>
      <c r="AJ601" t="s"/>
      <c r="AK601" t="s">
        <v>87</v>
      </c>
      <c r="AL601" t="s">
        <v>88</v>
      </c>
      <c r="AM601" t="s"/>
      <c r="AN601" t="s">
        <v>87</v>
      </c>
      <c r="AO601" t="s"/>
      <c r="AP601" t="n">
        <v>18</v>
      </c>
      <c r="AQ601" t="s">
        <v>89</v>
      </c>
      <c r="AR601" t="s">
        <v>99</v>
      </c>
      <c r="AS601" t="s"/>
      <c r="AT601" t="s">
        <v>91</v>
      </c>
      <c r="AU601" t="s"/>
      <c r="AV601" t="s"/>
      <c r="AW601" t="s"/>
      <c r="AX601" t="s"/>
      <c r="AY601" t="n">
        <v>2649271</v>
      </c>
      <c r="AZ601" t="s">
        <v>128</v>
      </c>
      <c r="BA601" t="s"/>
      <c r="BB601" t="n">
        <v>75349</v>
      </c>
      <c r="BC601" t="n">
        <v>11.341819</v>
      </c>
      <c r="BD601" t="n">
        <v>44.493558</v>
      </c>
      <c r="BE601" t="s"/>
      <c r="BF601" t="s"/>
      <c r="BG601" t="s"/>
      <c r="BH601" t="s"/>
      <c r="BI601" t="s"/>
      <c r="BJ601" t="s"/>
      <c r="BK601" t="s"/>
      <c r="BL601" t="s"/>
      <c r="BM601" t="s"/>
      <c r="BN601" t="s"/>
      <c r="BO601" t="s"/>
      <c r="BP601" t="s"/>
      <c r="BQ601" t="s"/>
      <c r="BR601" t="s">
        <v>93</v>
      </c>
    </row>
    <row r="602" spans="1:70">
      <c r="A602" t="s">
        <v>70</v>
      </c>
      <c r="B602" t="s">
        <v>71</v>
      </c>
      <c r="C602" t="s">
        <v>72</v>
      </c>
      <c r="D602" t="n">
        <v>2</v>
      </c>
      <c r="E602" t="s">
        <v>125</v>
      </c>
      <c r="F602" t="n">
        <v>-1</v>
      </c>
      <c r="G602" t="s">
        <v>74</v>
      </c>
      <c r="H602" t="s">
        <v>75</v>
      </c>
      <c r="I602" t="s"/>
      <c r="J602" t="s">
        <v>76</v>
      </c>
      <c r="K602" t="n">
        <v>131</v>
      </c>
      <c r="L602" t="s">
        <v>77</v>
      </c>
      <c r="M602" t="s"/>
      <c r="N602" t="s">
        <v>133</v>
      </c>
      <c r="O602" t="s">
        <v>79</v>
      </c>
      <c r="P602" t="s">
        <v>125</v>
      </c>
      <c r="Q602" t="s"/>
      <c r="R602" t="s">
        <v>80</v>
      </c>
      <c r="S602" t="s">
        <v>134</v>
      </c>
      <c r="T602" t="s">
        <v>82</v>
      </c>
      <c r="U602" t="s"/>
      <c r="V602" t="s">
        <v>83</v>
      </c>
      <c r="W602" t="s">
        <v>84</v>
      </c>
      <c r="X602" t="s"/>
      <c r="Y602" t="s">
        <v>85</v>
      </c>
      <c r="Z602">
        <f>HYPERLINK("https://hotelmonitor-cachepage.eclerx.com/savepage/tk_15427243511628764_sr_2029.html","info")</f>
        <v/>
      </c>
      <c r="AA602" t="n">
        <v>-2649271</v>
      </c>
      <c r="AB602" t="s"/>
      <c r="AC602" t="s"/>
      <c r="AD602" t="s">
        <v>86</v>
      </c>
      <c r="AE602" t="s"/>
      <c r="AF602" t="s"/>
      <c r="AG602" t="s"/>
      <c r="AH602" t="s"/>
      <c r="AI602" t="s"/>
      <c r="AJ602" t="s"/>
      <c r="AK602" t="s">
        <v>87</v>
      </c>
      <c r="AL602" t="s">
        <v>88</v>
      </c>
      <c r="AM602" t="s"/>
      <c r="AN602" t="s">
        <v>87</v>
      </c>
      <c r="AO602" t="s"/>
      <c r="AP602" t="n">
        <v>18</v>
      </c>
      <c r="AQ602" t="s">
        <v>89</v>
      </c>
      <c r="AR602" t="s">
        <v>90</v>
      </c>
      <c r="AS602" t="s"/>
      <c r="AT602" t="s">
        <v>91</v>
      </c>
      <c r="AU602" t="s"/>
      <c r="AV602" t="s"/>
      <c r="AW602" t="s"/>
      <c r="AX602" t="s"/>
      <c r="AY602" t="n">
        <v>2649271</v>
      </c>
      <c r="AZ602" t="s">
        <v>128</v>
      </c>
      <c r="BA602" t="s"/>
      <c r="BB602" t="n">
        <v>75349</v>
      </c>
      <c r="BC602" t="n">
        <v>11.341819</v>
      </c>
      <c r="BD602" t="n">
        <v>44.493558</v>
      </c>
      <c r="BE602" t="s"/>
      <c r="BF602" t="s"/>
      <c r="BG602" t="s"/>
      <c r="BH602" t="s"/>
      <c r="BI602" t="s"/>
      <c r="BJ602" t="s"/>
      <c r="BK602" t="s"/>
      <c r="BL602" t="s"/>
      <c r="BM602" t="s"/>
      <c r="BN602" t="s"/>
      <c r="BO602" t="s"/>
      <c r="BP602" t="s"/>
      <c r="BQ602" t="s"/>
      <c r="BR602" t="s">
        <v>93</v>
      </c>
    </row>
    <row r="603" spans="1:70">
      <c r="A603" t="s">
        <v>70</v>
      </c>
      <c r="B603" t="s">
        <v>71</v>
      </c>
      <c r="C603" t="s">
        <v>72</v>
      </c>
      <c r="D603" t="n">
        <v>2</v>
      </c>
      <c r="E603" t="s">
        <v>125</v>
      </c>
      <c r="F603" t="n">
        <v>-1</v>
      </c>
      <c r="G603" t="s">
        <v>74</v>
      </c>
      <c r="H603" t="s">
        <v>75</v>
      </c>
      <c r="I603" t="s"/>
      <c r="J603" t="s">
        <v>76</v>
      </c>
      <c r="K603" t="n">
        <v>201</v>
      </c>
      <c r="L603" t="s">
        <v>77</v>
      </c>
      <c r="M603" t="s"/>
      <c r="N603" t="s">
        <v>135</v>
      </c>
      <c r="O603" t="s">
        <v>79</v>
      </c>
      <c r="P603" t="s">
        <v>125</v>
      </c>
      <c r="Q603" t="s"/>
      <c r="R603" t="s">
        <v>80</v>
      </c>
      <c r="S603" t="s">
        <v>136</v>
      </c>
      <c r="T603" t="s">
        <v>82</v>
      </c>
      <c r="U603" t="s"/>
      <c r="V603" t="s">
        <v>83</v>
      </c>
      <c r="W603" t="s">
        <v>84</v>
      </c>
      <c r="X603" t="s"/>
      <c r="Y603" t="s">
        <v>85</v>
      </c>
      <c r="Z603">
        <f>HYPERLINK("https://hotelmonitor-cachepage.eclerx.com/savepage/tk_15427243511628764_sr_2029.html","info")</f>
        <v/>
      </c>
      <c r="AA603" t="n">
        <v>-2649271</v>
      </c>
      <c r="AB603" t="s"/>
      <c r="AC603" t="s"/>
      <c r="AD603" t="s">
        <v>86</v>
      </c>
      <c r="AE603" t="s"/>
      <c r="AF603" t="s"/>
      <c r="AG603" t="s"/>
      <c r="AH603" t="s"/>
      <c r="AI603" t="s"/>
      <c r="AJ603" t="s"/>
      <c r="AK603" t="s">
        <v>87</v>
      </c>
      <c r="AL603" t="s">
        <v>88</v>
      </c>
      <c r="AM603" t="s"/>
      <c r="AN603" t="s">
        <v>87</v>
      </c>
      <c r="AO603" t="s"/>
      <c r="AP603" t="n">
        <v>18</v>
      </c>
      <c r="AQ603" t="s">
        <v>89</v>
      </c>
      <c r="AR603" t="s">
        <v>90</v>
      </c>
      <c r="AS603" t="s"/>
      <c r="AT603" t="s">
        <v>91</v>
      </c>
      <c r="AU603" t="s"/>
      <c r="AV603" t="s"/>
      <c r="AW603" t="s"/>
      <c r="AX603" t="s"/>
      <c r="AY603" t="n">
        <v>2649271</v>
      </c>
      <c r="AZ603" t="s">
        <v>128</v>
      </c>
      <c r="BA603" t="s"/>
      <c r="BB603" t="n">
        <v>75349</v>
      </c>
      <c r="BC603" t="n">
        <v>11.341819</v>
      </c>
      <c r="BD603" t="n">
        <v>44.493558</v>
      </c>
      <c r="BE603" t="s"/>
      <c r="BF603" t="s"/>
      <c r="BG603" t="s"/>
      <c r="BH603" t="s"/>
      <c r="BI603" t="s"/>
      <c r="BJ603" t="s"/>
      <c r="BK603" t="s"/>
      <c r="BL603" t="s"/>
      <c r="BM603" t="s"/>
      <c r="BN603" t="s"/>
      <c r="BO603" t="s"/>
      <c r="BP603" t="s"/>
      <c r="BQ603" t="s"/>
      <c r="BR603" t="s">
        <v>93</v>
      </c>
    </row>
    <row r="604" spans="1:70">
      <c r="A604" t="s">
        <v>70</v>
      </c>
      <c r="B604" t="s">
        <v>71</v>
      </c>
      <c r="C604" t="s">
        <v>72</v>
      </c>
      <c r="D604" t="n">
        <v>2</v>
      </c>
      <c r="E604" t="s">
        <v>137</v>
      </c>
      <c r="F604" t="n">
        <v>-1</v>
      </c>
      <c r="G604" t="s">
        <v>74</v>
      </c>
      <c r="H604" t="s">
        <v>75</v>
      </c>
      <c r="I604" t="s"/>
      <c r="J604" t="s">
        <v>76</v>
      </c>
      <c r="K604" t="n">
        <v>73</v>
      </c>
      <c r="L604" t="s">
        <v>77</v>
      </c>
      <c r="M604" t="s"/>
      <c r="N604" t="s">
        <v>138</v>
      </c>
      <c r="O604" t="s">
        <v>79</v>
      </c>
      <c r="P604" t="s">
        <v>137</v>
      </c>
      <c r="Q604" t="s"/>
      <c r="R604" t="s">
        <v>80</v>
      </c>
      <c r="S604" t="s">
        <v>139</v>
      </c>
      <c r="T604" t="s">
        <v>82</v>
      </c>
      <c r="U604" t="s"/>
      <c r="V604" t="s">
        <v>83</v>
      </c>
      <c r="W604" t="s">
        <v>140</v>
      </c>
      <c r="X604" t="s"/>
      <c r="Y604" t="s">
        <v>85</v>
      </c>
      <c r="Z604">
        <f>HYPERLINK("https://hotelmonitor-cachepage.eclerx.com/savepage/tk_15427245521598966_sr_2029.html","info")</f>
        <v/>
      </c>
      <c r="AA604" t="n">
        <v>-4988513</v>
      </c>
      <c r="AB604" t="s"/>
      <c r="AC604" t="s"/>
      <c r="AD604" t="s">
        <v>86</v>
      </c>
      <c r="AE604" t="s"/>
      <c r="AF604" t="s"/>
      <c r="AG604" t="s"/>
      <c r="AH604" t="s"/>
      <c r="AI604" t="s"/>
      <c r="AJ604" t="s"/>
      <c r="AK604" t="s">
        <v>87</v>
      </c>
      <c r="AL604" t="s">
        <v>88</v>
      </c>
      <c r="AM604" t="s"/>
      <c r="AN604" t="s">
        <v>87</v>
      </c>
      <c r="AO604" t="s"/>
      <c r="AP604" t="n">
        <v>99</v>
      </c>
      <c r="AQ604" t="s">
        <v>89</v>
      </c>
      <c r="AR604" t="s">
        <v>96</v>
      </c>
      <c r="AS604" t="s"/>
      <c r="AT604" t="s">
        <v>91</v>
      </c>
      <c r="AU604" t="s"/>
      <c r="AV604" t="s"/>
      <c r="AW604" t="s"/>
      <c r="AX604" t="s"/>
      <c r="AY604" t="n">
        <v>4988513</v>
      </c>
      <c r="AZ604" t="s">
        <v>141</v>
      </c>
      <c r="BA604" t="s"/>
      <c r="BB604" t="n">
        <v>187366</v>
      </c>
      <c r="BC604" t="n">
        <v>11.623822</v>
      </c>
      <c r="BD604" t="n">
        <v>44.839047</v>
      </c>
      <c r="BE604" t="s"/>
      <c r="BF604" t="s"/>
      <c r="BG604" t="s"/>
      <c r="BH604" t="s"/>
      <c r="BI604" t="s"/>
      <c r="BJ604" t="s"/>
      <c r="BK604" t="s"/>
      <c r="BL604" t="s"/>
      <c r="BM604" t="s"/>
      <c r="BN604" t="s"/>
      <c r="BO604" t="s"/>
      <c r="BP604" t="s"/>
      <c r="BQ604" t="s"/>
      <c r="BR604" t="s">
        <v>93</v>
      </c>
    </row>
    <row r="605" spans="1:70">
      <c r="A605" t="s">
        <v>70</v>
      </c>
      <c r="B605" t="s">
        <v>71</v>
      </c>
      <c r="C605" t="s">
        <v>72</v>
      </c>
      <c r="D605" t="n">
        <v>2</v>
      </c>
      <c r="E605" t="s">
        <v>142</v>
      </c>
      <c r="F605" t="n">
        <v>-1</v>
      </c>
      <c r="G605" t="s">
        <v>74</v>
      </c>
      <c r="H605" t="s">
        <v>75</v>
      </c>
      <c r="I605" t="s"/>
      <c r="J605" t="s">
        <v>76</v>
      </c>
      <c r="K605" t="n">
        <v>228</v>
      </c>
      <c r="L605" t="s">
        <v>77</v>
      </c>
      <c r="M605" t="s"/>
      <c r="N605" t="s">
        <v>143</v>
      </c>
      <c r="O605" t="s">
        <v>79</v>
      </c>
      <c r="P605" t="s">
        <v>142</v>
      </c>
      <c r="Q605" t="s"/>
      <c r="R605" t="s">
        <v>80</v>
      </c>
      <c r="S605" t="s">
        <v>144</v>
      </c>
      <c r="T605" t="s">
        <v>82</v>
      </c>
      <c r="U605" t="s"/>
      <c r="V605" t="s">
        <v>83</v>
      </c>
      <c r="W605" t="s">
        <v>84</v>
      </c>
      <c r="X605" t="s"/>
      <c r="Y605" t="s">
        <v>85</v>
      </c>
      <c r="Z605">
        <f>HYPERLINK("https://hotelmonitor-cachepage.eclerx.com/savepage/tk_1542724340640051_sr_2029.html","info")</f>
        <v/>
      </c>
      <c r="AA605" t="n">
        <v>-6796338</v>
      </c>
      <c r="AB605" t="s"/>
      <c r="AC605" t="s"/>
      <c r="AD605" t="s">
        <v>86</v>
      </c>
      <c r="AE605" t="s"/>
      <c r="AF605" t="s"/>
      <c r="AG605" t="s"/>
      <c r="AH605" t="s"/>
      <c r="AI605" t="s"/>
      <c r="AJ605" t="s"/>
      <c r="AK605" t="s">
        <v>87</v>
      </c>
      <c r="AL605" t="s">
        <v>88</v>
      </c>
      <c r="AM605" t="s"/>
      <c r="AN605" t="s">
        <v>87</v>
      </c>
      <c r="AO605" t="s"/>
      <c r="AP605" t="n">
        <v>14</v>
      </c>
      <c r="AQ605" t="s">
        <v>89</v>
      </c>
      <c r="AR605" t="s">
        <v>90</v>
      </c>
      <c r="AS605" t="s"/>
      <c r="AT605" t="s">
        <v>91</v>
      </c>
      <c r="AU605" t="s"/>
      <c r="AV605" t="s"/>
      <c r="AW605" t="s"/>
      <c r="AX605" t="s"/>
      <c r="AY605" t="n">
        <v>6796338</v>
      </c>
      <c r="AZ605" t="s">
        <v>92</v>
      </c>
      <c r="BA605" t="s"/>
      <c r="BB605" t="n">
        <v>27909</v>
      </c>
      <c r="BC605" t="s"/>
      <c r="BD605" t="s"/>
      <c r="BE605" t="s"/>
      <c r="BF605" t="s"/>
      <c r="BG605" t="s"/>
      <c r="BH605" t="s"/>
      <c r="BI605" t="s"/>
      <c r="BJ605" t="s"/>
      <c r="BK605" t="s"/>
      <c r="BL605" t="s"/>
      <c r="BM605" t="s"/>
      <c r="BN605" t="s"/>
      <c r="BO605" t="s"/>
      <c r="BP605" t="s"/>
      <c r="BQ605" t="s"/>
      <c r="BR605" t="s">
        <v>93</v>
      </c>
    </row>
    <row r="606" spans="1:70">
      <c r="A606" t="s">
        <v>70</v>
      </c>
      <c r="B606" t="s">
        <v>71</v>
      </c>
      <c r="C606" t="s">
        <v>72</v>
      </c>
      <c r="D606" t="n">
        <v>2</v>
      </c>
      <c r="E606" t="s">
        <v>142</v>
      </c>
      <c r="F606" t="n">
        <v>-1</v>
      </c>
      <c r="G606" t="s">
        <v>74</v>
      </c>
      <c r="H606" t="s">
        <v>75</v>
      </c>
      <c r="I606" t="s"/>
      <c r="J606" t="s">
        <v>76</v>
      </c>
      <c r="K606" t="n">
        <v>243</v>
      </c>
      <c r="L606" t="s">
        <v>77</v>
      </c>
      <c r="M606" t="s"/>
      <c r="N606" t="s">
        <v>97</v>
      </c>
      <c r="O606" t="s">
        <v>79</v>
      </c>
      <c r="P606" t="s">
        <v>142</v>
      </c>
      <c r="Q606" t="s"/>
      <c r="R606" t="s">
        <v>80</v>
      </c>
      <c r="S606" t="s">
        <v>145</v>
      </c>
      <c r="T606" t="s">
        <v>82</v>
      </c>
      <c r="U606" t="s"/>
      <c r="V606" t="s">
        <v>83</v>
      </c>
      <c r="W606" t="s">
        <v>84</v>
      </c>
      <c r="X606" t="s"/>
      <c r="Y606" t="s">
        <v>85</v>
      </c>
      <c r="Z606">
        <f>HYPERLINK("https://hotelmonitor-cachepage.eclerx.com/savepage/tk_1542724340640051_sr_2029.html","info")</f>
        <v/>
      </c>
      <c r="AA606" t="n">
        <v>-6796338</v>
      </c>
      <c r="AB606" t="s"/>
      <c r="AC606" t="s"/>
      <c r="AD606" t="s">
        <v>86</v>
      </c>
      <c r="AE606" t="s"/>
      <c r="AF606" t="s"/>
      <c r="AG606" t="s"/>
      <c r="AH606" t="s"/>
      <c r="AI606" t="s"/>
      <c r="AJ606" t="s"/>
      <c r="AK606" t="s">
        <v>87</v>
      </c>
      <c r="AL606" t="s">
        <v>88</v>
      </c>
      <c r="AM606" t="s"/>
      <c r="AN606" t="s">
        <v>87</v>
      </c>
      <c r="AO606" t="s"/>
      <c r="AP606" t="n">
        <v>14</v>
      </c>
      <c r="AQ606" t="s">
        <v>89</v>
      </c>
      <c r="AR606" t="s">
        <v>99</v>
      </c>
      <c r="AS606" t="s"/>
      <c r="AT606" t="s">
        <v>91</v>
      </c>
      <c r="AU606" t="s"/>
      <c r="AV606" t="s"/>
      <c r="AW606" t="s"/>
      <c r="AX606" t="s"/>
      <c r="AY606" t="n">
        <v>6796338</v>
      </c>
      <c r="AZ606" t="s">
        <v>92</v>
      </c>
      <c r="BA606" t="s"/>
      <c r="BB606" t="n">
        <v>27909</v>
      </c>
      <c r="BC606" t="s"/>
      <c r="BD606" t="s"/>
      <c r="BE606" t="s"/>
      <c r="BF606" t="s"/>
      <c r="BG606" t="s"/>
      <c r="BH606" t="s"/>
      <c r="BI606" t="s"/>
      <c r="BJ606" t="s"/>
      <c r="BK606" t="s"/>
      <c r="BL606" t="s"/>
      <c r="BM606" t="s"/>
      <c r="BN606" t="s"/>
      <c r="BO606" t="s"/>
      <c r="BP606" t="s"/>
      <c r="BQ606" t="s"/>
      <c r="BR606" t="s">
        <v>93</v>
      </c>
    </row>
    <row r="607" spans="1:70">
      <c r="A607" t="s">
        <v>70</v>
      </c>
      <c r="B607" t="s">
        <v>71</v>
      </c>
      <c r="C607" t="s">
        <v>72</v>
      </c>
      <c r="D607" t="n">
        <v>2</v>
      </c>
      <c r="E607" t="s">
        <v>142</v>
      </c>
      <c r="F607" t="n">
        <v>-1</v>
      </c>
      <c r="G607" t="s">
        <v>74</v>
      </c>
      <c r="H607" t="s">
        <v>75</v>
      </c>
      <c r="I607" t="s"/>
      <c r="J607" t="s">
        <v>76</v>
      </c>
      <c r="K607" t="n">
        <v>246</v>
      </c>
      <c r="L607" t="s">
        <v>77</v>
      </c>
      <c r="M607" t="s"/>
      <c r="N607" t="s">
        <v>146</v>
      </c>
      <c r="O607" t="s">
        <v>79</v>
      </c>
      <c r="P607" t="s">
        <v>142</v>
      </c>
      <c r="Q607" t="s"/>
      <c r="R607" t="s">
        <v>80</v>
      </c>
      <c r="S607" t="s">
        <v>147</v>
      </c>
      <c r="T607" t="s">
        <v>82</v>
      </c>
      <c r="U607" t="s"/>
      <c r="V607" t="s">
        <v>83</v>
      </c>
      <c r="W607" t="s">
        <v>84</v>
      </c>
      <c r="X607" t="s"/>
      <c r="Y607" t="s">
        <v>85</v>
      </c>
      <c r="Z607">
        <f>HYPERLINK("https://hotelmonitor-cachepage.eclerx.com/savepage/tk_1542724340640051_sr_2029.html","info")</f>
        <v/>
      </c>
      <c r="AA607" t="n">
        <v>-6796338</v>
      </c>
      <c r="AB607" t="s"/>
      <c r="AC607" t="s"/>
      <c r="AD607" t="s">
        <v>86</v>
      </c>
      <c r="AE607" t="s"/>
      <c r="AF607" t="s"/>
      <c r="AG607" t="s"/>
      <c r="AH607" t="s"/>
      <c r="AI607" t="s"/>
      <c r="AJ607" t="s"/>
      <c r="AK607" t="s">
        <v>87</v>
      </c>
      <c r="AL607" t="s">
        <v>88</v>
      </c>
      <c r="AM607" t="s"/>
      <c r="AN607" t="s">
        <v>87</v>
      </c>
      <c r="AO607" t="s"/>
      <c r="AP607" t="n">
        <v>14</v>
      </c>
      <c r="AQ607" t="s">
        <v>89</v>
      </c>
      <c r="AR607" t="s">
        <v>90</v>
      </c>
      <c r="AS607" t="s"/>
      <c r="AT607" t="s">
        <v>91</v>
      </c>
      <c r="AU607" t="s"/>
      <c r="AV607" t="s"/>
      <c r="AW607" t="s"/>
      <c r="AX607" t="s"/>
      <c r="AY607" t="n">
        <v>6796338</v>
      </c>
      <c r="AZ607" t="s">
        <v>92</v>
      </c>
      <c r="BA607" t="s"/>
      <c r="BB607" t="n">
        <v>27909</v>
      </c>
      <c r="BC607" t="s"/>
      <c r="BD607" t="s"/>
      <c r="BE607" t="s"/>
      <c r="BF607" t="s"/>
      <c r="BG607" t="s"/>
      <c r="BH607" t="s"/>
      <c r="BI607" t="s"/>
      <c r="BJ607" t="s"/>
      <c r="BK607" t="s"/>
      <c r="BL607" t="s"/>
      <c r="BM607" t="s"/>
      <c r="BN607" t="s"/>
      <c r="BO607" t="s"/>
      <c r="BP607" t="s"/>
      <c r="BQ607" t="s"/>
      <c r="BR607" t="s">
        <v>93</v>
      </c>
    </row>
    <row r="608" spans="1:70">
      <c r="A608" t="s">
        <v>70</v>
      </c>
      <c r="B608" t="s">
        <v>71</v>
      </c>
      <c r="C608" t="s">
        <v>72</v>
      </c>
      <c r="D608" t="n">
        <v>2</v>
      </c>
      <c r="E608" t="s">
        <v>142</v>
      </c>
      <c r="F608" t="n">
        <v>-1</v>
      </c>
      <c r="G608" t="s">
        <v>74</v>
      </c>
      <c r="H608" t="s">
        <v>75</v>
      </c>
      <c r="I608" t="s"/>
      <c r="J608" t="s">
        <v>76</v>
      </c>
      <c r="K608" t="n">
        <v>251</v>
      </c>
      <c r="L608" t="s">
        <v>77</v>
      </c>
      <c r="M608" t="s"/>
      <c r="N608" t="s">
        <v>148</v>
      </c>
      <c r="O608" t="s">
        <v>79</v>
      </c>
      <c r="P608" t="s">
        <v>142</v>
      </c>
      <c r="Q608" t="s"/>
      <c r="R608" t="s">
        <v>80</v>
      </c>
      <c r="S608" t="s">
        <v>149</v>
      </c>
      <c r="T608" t="s">
        <v>82</v>
      </c>
      <c r="U608" t="s"/>
      <c r="V608" t="s">
        <v>83</v>
      </c>
      <c r="W608" t="s">
        <v>84</v>
      </c>
      <c r="X608" t="s"/>
      <c r="Y608" t="s">
        <v>85</v>
      </c>
      <c r="Z608">
        <f>HYPERLINK("https://hotelmonitor-cachepage.eclerx.com/savepage/tk_1542724340640051_sr_2029.html","info")</f>
        <v/>
      </c>
      <c r="AA608" t="n">
        <v>-6796338</v>
      </c>
      <c r="AB608" t="s"/>
      <c r="AC608" t="s"/>
      <c r="AD608" t="s">
        <v>86</v>
      </c>
      <c r="AE608" t="s"/>
      <c r="AF608" t="s"/>
      <c r="AG608" t="s"/>
      <c r="AH608" t="s"/>
      <c r="AI608" t="s"/>
      <c r="AJ608" t="s"/>
      <c r="AK608" t="s">
        <v>87</v>
      </c>
      <c r="AL608" t="s">
        <v>88</v>
      </c>
      <c r="AM608" t="s"/>
      <c r="AN608" t="s">
        <v>87</v>
      </c>
      <c r="AO608" t="s"/>
      <c r="AP608" t="n">
        <v>14</v>
      </c>
      <c r="AQ608" t="s">
        <v>89</v>
      </c>
      <c r="AR608" t="s">
        <v>96</v>
      </c>
      <c r="AS608" t="s"/>
      <c r="AT608" t="s">
        <v>91</v>
      </c>
      <c r="AU608" t="s"/>
      <c r="AV608" t="s"/>
      <c r="AW608" t="s"/>
      <c r="AX608" t="s"/>
      <c r="AY608" t="n">
        <v>6796338</v>
      </c>
      <c r="AZ608" t="s">
        <v>92</v>
      </c>
      <c r="BA608" t="s"/>
      <c r="BB608" t="n">
        <v>27909</v>
      </c>
      <c r="BC608" t="s"/>
      <c r="BD608" t="s"/>
      <c r="BE608" t="s"/>
      <c r="BF608" t="s"/>
      <c r="BG608" t="s"/>
      <c r="BH608" t="s"/>
      <c r="BI608" t="s"/>
      <c r="BJ608" t="s"/>
      <c r="BK608" t="s"/>
      <c r="BL608" t="s"/>
      <c r="BM608" t="s"/>
      <c r="BN608" t="s"/>
      <c r="BO608" t="s"/>
      <c r="BP608" t="s"/>
      <c r="BQ608" t="s"/>
      <c r="BR608" t="s">
        <v>93</v>
      </c>
    </row>
    <row r="609" spans="1:70">
      <c r="A609" t="s">
        <v>70</v>
      </c>
      <c r="B609" t="s">
        <v>71</v>
      </c>
      <c r="C609" t="s">
        <v>72</v>
      </c>
      <c r="D609" t="n">
        <v>2</v>
      </c>
      <c r="E609" t="s">
        <v>142</v>
      </c>
      <c r="F609" t="n">
        <v>-1</v>
      </c>
      <c r="G609" t="s">
        <v>74</v>
      </c>
      <c r="H609" t="s">
        <v>75</v>
      </c>
      <c r="I609" t="s"/>
      <c r="J609" t="s">
        <v>76</v>
      </c>
      <c r="K609" t="n">
        <v>552</v>
      </c>
      <c r="L609" t="s">
        <v>77</v>
      </c>
      <c r="M609" t="s"/>
      <c r="N609" t="s">
        <v>150</v>
      </c>
      <c r="O609" t="s">
        <v>79</v>
      </c>
      <c r="P609" t="s">
        <v>142</v>
      </c>
      <c r="Q609" t="s"/>
      <c r="R609" t="s">
        <v>80</v>
      </c>
      <c r="S609" t="s">
        <v>151</v>
      </c>
      <c r="T609" t="s">
        <v>82</v>
      </c>
      <c r="U609" t="s"/>
      <c r="V609" t="s">
        <v>83</v>
      </c>
      <c r="W609" t="s">
        <v>84</v>
      </c>
      <c r="X609" t="s"/>
      <c r="Y609" t="s">
        <v>85</v>
      </c>
      <c r="Z609">
        <f>HYPERLINK("https://hotelmonitor-cachepage.eclerx.com/savepage/tk_1542724340640051_sr_2029.html","info")</f>
        <v/>
      </c>
      <c r="AA609" t="n">
        <v>-6796338</v>
      </c>
      <c r="AB609" t="s"/>
      <c r="AC609" t="s"/>
      <c r="AD609" t="s">
        <v>86</v>
      </c>
      <c r="AE609" t="s"/>
      <c r="AF609" t="s"/>
      <c r="AG609" t="s"/>
      <c r="AH609" t="s"/>
      <c r="AI609" t="s"/>
      <c r="AJ609" t="s"/>
      <c r="AK609" t="s">
        <v>87</v>
      </c>
      <c r="AL609" t="s">
        <v>88</v>
      </c>
      <c r="AM609" t="s"/>
      <c r="AN609" t="s">
        <v>87</v>
      </c>
      <c r="AO609" t="s"/>
      <c r="AP609" t="n">
        <v>14</v>
      </c>
      <c r="AQ609" t="s">
        <v>89</v>
      </c>
      <c r="AR609" t="s">
        <v>96</v>
      </c>
      <c r="AS609" t="s"/>
      <c r="AT609" t="s">
        <v>91</v>
      </c>
      <c r="AU609" t="s"/>
      <c r="AV609" t="s"/>
      <c r="AW609" t="s"/>
      <c r="AX609" t="s"/>
      <c r="AY609" t="n">
        <v>6796338</v>
      </c>
      <c r="AZ609" t="s">
        <v>92</v>
      </c>
      <c r="BA609" t="s"/>
      <c r="BB609" t="n">
        <v>27909</v>
      </c>
      <c r="BC609" t="s"/>
      <c r="BD609" t="s"/>
      <c r="BE609" t="s"/>
      <c r="BF609" t="s"/>
      <c r="BG609" t="s"/>
      <c r="BH609" t="s"/>
      <c r="BI609" t="s"/>
      <c r="BJ609" t="s"/>
      <c r="BK609" t="s"/>
      <c r="BL609" t="s"/>
      <c r="BM609" t="s"/>
      <c r="BN609" t="s"/>
      <c r="BO609" t="s"/>
      <c r="BP609" t="s"/>
      <c r="BQ609" t="s"/>
      <c r="BR609" t="s">
        <v>93</v>
      </c>
    </row>
    <row r="610" spans="1:70">
      <c r="A610" t="s">
        <v>70</v>
      </c>
      <c r="B610" t="s">
        <v>71</v>
      </c>
      <c r="C610" t="s">
        <v>72</v>
      </c>
      <c r="D610" t="n">
        <v>2</v>
      </c>
      <c r="E610" t="s">
        <v>152</v>
      </c>
      <c r="F610" t="n">
        <v>-1</v>
      </c>
      <c r="G610" t="s">
        <v>74</v>
      </c>
      <c r="H610" t="s">
        <v>75</v>
      </c>
      <c r="I610" t="s"/>
      <c r="J610" t="s">
        <v>76</v>
      </c>
      <c r="K610" t="n">
        <v>142</v>
      </c>
      <c r="L610" t="s">
        <v>77</v>
      </c>
      <c r="M610" t="s"/>
      <c r="N610" t="s">
        <v>153</v>
      </c>
      <c r="O610" t="s">
        <v>79</v>
      </c>
      <c r="P610" t="s">
        <v>152</v>
      </c>
      <c r="Q610" t="s"/>
      <c r="R610" t="s">
        <v>80</v>
      </c>
      <c r="S610" t="s">
        <v>154</v>
      </c>
      <c r="T610" t="s">
        <v>82</v>
      </c>
      <c r="U610" t="s"/>
      <c r="V610" t="s">
        <v>83</v>
      </c>
      <c r="W610" t="s">
        <v>84</v>
      </c>
      <c r="X610" t="s"/>
      <c r="Y610" t="s">
        <v>85</v>
      </c>
      <c r="Z610">
        <f>HYPERLINK("https://hotelmonitor-cachepage.eclerx.com/savepage/tk_15427246054825678_sr_2029.html","info")</f>
        <v/>
      </c>
      <c r="AA610" t="n">
        <v>-2559649</v>
      </c>
      <c r="AB610" t="s"/>
      <c r="AC610" t="s"/>
      <c r="AD610" t="s">
        <v>86</v>
      </c>
      <c r="AE610" t="s"/>
      <c r="AF610" t="s"/>
      <c r="AG610" t="s"/>
      <c r="AH610" t="s"/>
      <c r="AI610" t="s"/>
      <c r="AJ610" t="s"/>
      <c r="AK610" t="s">
        <v>87</v>
      </c>
      <c r="AL610" t="s">
        <v>88</v>
      </c>
      <c r="AM610" t="s"/>
      <c r="AN610" t="s">
        <v>87</v>
      </c>
      <c r="AO610" t="s"/>
      <c r="AP610" t="n">
        <v>120</v>
      </c>
      <c r="AQ610" t="s">
        <v>89</v>
      </c>
      <c r="AR610" t="s">
        <v>96</v>
      </c>
      <c r="AS610" t="s"/>
      <c r="AT610" t="s">
        <v>91</v>
      </c>
      <c r="AU610" t="s"/>
      <c r="AV610" t="s"/>
      <c r="AW610" t="s"/>
      <c r="AX610" t="s"/>
      <c r="AY610" t="n">
        <v>2559649</v>
      </c>
      <c r="AZ610" t="s">
        <v>155</v>
      </c>
      <c r="BA610" t="s"/>
      <c r="BB610" t="n">
        <v>162136</v>
      </c>
      <c r="BC610" t="n">
        <v>13.817088</v>
      </c>
      <c r="BD610" t="n">
        <v>43.137123</v>
      </c>
      <c r="BE610" t="s"/>
      <c r="BF610" t="s"/>
      <c r="BG610" t="s"/>
      <c r="BH610" t="s"/>
      <c r="BI610" t="s"/>
      <c r="BJ610" t="s"/>
      <c r="BK610" t="s"/>
      <c r="BL610" t="s"/>
      <c r="BM610" t="s"/>
      <c r="BN610" t="s"/>
      <c r="BO610" t="s"/>
      <c r="BP610" t="s"/>
      <c r="BQ610" t="s"/>
      <c r="BR610" t="s">
        <v>104</v>
      </c>
    </row>
    <row r="611" spans="1:70">
      <c r="A611" t="s">
        <v>70</v>
      </c>
      <c r="B611" t="s">
        <v>71</v>
      </c>
      <c r="C611" t="s">
        <v>72</v>
      </c>
      <c r="D611" t="n">
        <v>2</v>
      </c>
      <c r="E611" t="s">
        <v>152</v>
      </c>
      <c r="F611" t="n">
        <v>-1</v>
      </c>
      <c r="G611" t="s">
        <v>74</v>
      </c>
      <c r="H611" t="s">
        <v>75</v>
      </c>
      <c r="I611" t="s"/>
      <c r="J611" t="s">
        <v>76</v>
      </c>
      <c r="K611" t="n">
        <v>160</v>
      </c>
      <c r="L611" t="s">
        <v>77</v>
      </c>
      <c r="M611" t="s"/>
      <c r="N611" t="s">
        <v>156</v>
      </c>
      <c r="O611" t="s">
        <v>79</v>
      </c>
      <c r="P611" t="s">
        <v>152</v>
      </c>
      <c r="Q611" t="s"/>
      <c r="R611" t="s">
        <v>80</v>
      </c>
      <c r="S611" t="s">
        <v>157</v>
      </c>
      <c r="T611" t="s">
        <v>82</v>
      </c>
      <c r="U611" t="s"/>
      <c r="V611" t="s">
        <v>83</v>
      </c>
      <c r="W611" t="s">
        <v>84</v>
      </c>
      <c r="X611" t="s"/>
      <c r="Y611" t="s">
        <v>85</v>
      </c>
      <c r="Z611">
        <f>HYPERLINK("https://hotelmonitor-cachepage.eclerx.com/savepage/tk_15427246054825678_sr_2029.html","info")</f>
        <v/>
      </c>
      <c r="AA611" t="n">
        <v>-2559649</v>
      </c>
      <c r="AB611" t="s"/>
      <c r="AC611" t="s"/>
      <c r="AD611" t="s">
        <v>86</v>
      </c>
      <c r="AE611" t="s"/>
      <c r="AF611" t="s"/>
      <c r="AG611" t="s"/>
      <c r="AH611" t="s"/>
      <c r="AI611" t="s"/>
      <c r="AJ611" t="s"/>
      <c r="AK611" t="s">
        <v>87</v>
      </c>
      <c r="AL611" t="s">
        <v>88</v>
      </c>
      <c r="AM611" t="s"/>
      <c r="AN611" t="s">
        <v>87</v>
      </c>
      <c r="AO611" t="s"/>
      <c r="AP611" t="n">
        <v>120</v>
      </c>
      <c r="AQ611" t="s">
        <v>89</v>
      </c>
      <c r="AR611" t="s">
        <v>96</v>
      </c>
      <c r="AS611" t="s"/>
      <c r="AT611" t="s">
        <v>91</v>
      </c>
      <c r="AU611" t="s"/>
      <c r="AV611" t="s"/>
      <c r="AW611" t="s"/>
      <c r="AX611" t="s"/>
      <c r="AY611" t="n">
        <v>2559649</v>
      </c>
      <c r="AZ611" t="s">
        <v>155</v>
      </c>
      <c r="BA611" t="s"/>
      <c r="BB611" t="n">
        <v>162136</v>
      </c>
      <c r="BC611" t="n">
        <v>13.817088</v>
      </c>
      <c r="BD611" t="n">
        <v>43.137123</v>
      </c>
      <c r="BE611" t="s"/>
      <c r="BF611" t="s"/>
      <c r="BG611" t="s"/>
      <c r="BH611" t="s"/>
      <c r="BI611" t="s"/>
      <c r="BJ611" t="s"/>
      <c r="BK611" t="s"/>
      <c r="BL611" t="s"/>
      <c r="BM611" t="s"/>
      <c r="BN611" t="s"/>
      <c r="BO611" t="s"/>
      <c r="BP611" t="s"/>
      <c r="BQ611" t="s"/>
      <c r="BR611" t="s">
        <v>104</v>
      </c>
    </row>
    <row r="612" spans="1:70">
      <c r="A612" t="s">
        <v>70</v>
      </c>
      <c r="B612" t="s">
        <v>71</v>
      </c>
      <c r="C612" t="s">
        <v>72</v>
      </c>
      <c r="D612" t="n">
        <v>2</v>
      </c>
      <c r="E612" t="s">
        <v>152</v>
      </c>
      <c r="F612" t="n">
        <v>-1</v>
      </c>
      <c r="G612" t="s">
        <v>74</v>
      </c>
      <c r="H612" t="s">
        <v>75</v>
      </c>
      <c r="I612" t="s"/>
      <c r="J612" t="s">
        <v>76</v>
      </c>
      <c r="K612" t="n">
        <v>234</v>
      </c>
      <c r="L612" t="s">
        <v>77</v>
      </c>
      <c r="M612" t="s"/>
      <c r="N612" t="s">
        <v>153</v>
      </c>
      <c r="O612" t="s">
        <v>79</v>
      </c>
      <c r="P612" t="s">
        <v>152</v>
      </c>
      <c r="Q612" t="s"/>
      <c r="R612" t="s">
        <v>80</v>
      </c>
      <c r="S612" t="s">
        <v>158</v>
      </c>
      <c r="T612" t="s">
        <v>82</v>
      </c>
      <c r="U612" t="s"/>
      <c r="V612" t="s">
        <v>83</v>
      </c>
      <c r="W612" t="s">
        <v>108</v>
      </c>
      <c r="X612" t="s"/>
      <c r="Y612" t="s">
        <v>85</v>
      </c>
      <c r="Z612">
        <f>HYPERLINK("https://hotelmonitor-cachepage.eclerx.com/savepage/tk_15427246054825678_sr_2029.html","info")</f>
        <v/>
      </c>
      <c r="AA612" t="n">
        <v>-2559649</v>
      </c>
      <c r="AB612" t="s"/>
      <c r="AC612" t="s"/>
      <c r="AD612" t="s">
        <v>86</v>
      </c>
      <c r="AE612" t="s"/>
      <c r="AF612" t="s"/>
      <c r="AG612" t="s"/>
      <c r="AH612" t="s"/>
      <c r="AI612" t="s"/>
      <c r="AJ612" t="s"/>
      <c r="AK612" t="s">
        <v>87</v>
      </c>
      <c r="AL612" t="s">
        <v>88</v>
      </c>
      <c r="AM612" t="s"/>
      <c r="AN612" t="s">
        <v>87</v>
      </c>
      <c r="AO612" t="s"/>
      <c r="AP612" t="n">
        <v>120</v>
      </c>
      <c r="AQ612" t="s">
        <v>89</v>
      </c>
      <c r="AR612" t="s">
        <v>96</v>
      </c>
      <c r="AS612" t="s"/>
      <c r="AT612" t="s">
        <v>91</v>
      </c>
      <c r="AU612" t="s"/>
      <c r="AV612" t="s"/>
      <c r="AW612" t="s"/>
      <c r="AX612" t="s"/>
      <c r="AY612" t="n">
        <v>2559649</v>
      </c>
      <c r="AZ612" t="s">
        <v>155</v>
      </c>
      <c r="BA612" t="s"/>
      <c r="BB612" t="n">
        <v>162136</v>
      </c>
      <c r="BC612" t="n">
        <v>13.817088</v>
      </c>
      <c r="BD612" t="n">
        <v>43.137123</v>
      </c>
      <c r="BE612" t="s"/>
      <c r="BF612" t="s"/>
      <c r="BG612" t="s"/>
      <c r="BH612" t="s"/>
      <c r="BI612" t="s"/>
      <c r="BJ612" t="s"/>
      <c r="BK612" t="s"/>
      <c r="BL612" t="s"/>
      <c r="BM612" t="s"/>
      <c r="BN612" t="s"/>
      <c r="BO612" t="s"/>
      <c r="BP612" t="s"/>
      <c r="BQ612" t="s"/>
      <c r="BR612" t="s">
        <v>104</v>
      </c>
    </row>
    <row r="613" spans="1:70">
      <c r="A613" t="s">
        <v>70</v>
      </c>
      <c r="B613" t="s">
        <v>71</v>
      </c>
      <c r="C613" t="s">
        <v>72</v>
      </c>
      <c r="D613" t="n">
        <v>2</v>
      </c>
      <c r="E613" t="s">
        <v>152</v>
      </c>
      <c r="F613" t="n">
        <v>-1</v>
      </c>
      <c r="G613" t="s">
        <v>74</v>
      </c>
      <c r="H613" t="s">
        <v>75</v>
      </c>
      <c r="I613" t="s"/>
      <c r="J613" t="s">
        <v>76</v>
      </c>
      <c r="K613" t="n">
        <v>252</v>
      </c>
      <c r="L613" t="s">
        <v>77</v>
      </c>
      <c r="M613" t="s"/>
      <c r="N613" t="s">
        <v>156</v>
      </c>
      <c r="O613" t="s">
        <v>79</v>
      </c>
      <c r="P613" t="s">
        <v>152</v>
      </c>
      <c r="Q613" t="s"/>
      <c r="R613" t="s">
        <v>80</v>
      </c>
      <c r="S613" t="s">
        <v>159</v>
      </c>
      <c r="T613" t="s">
        <v>82</v>
      </c>
      <c r="U613" t="s"/>
      <c r="V613" t="s">
        <v>83</v>
      </c>
      <c r="W613" t="s">
        <v>108</v>
      </c>
      <c r="X613" t="s"/>
      <c r="Y613" t="s">
        <v>85</v>
      </c>
      <c r="Z613">
        <f>HYPERLINK("https://hotelmonitor-cachepage.eclerx.com/savepage/tk_15427246054825678_sr_2029.html","info")</f>
        <v/>
      </c>
      <c r="AA613" t="n">
        <v>-2559649</v>
      </c>
      <c r="AB613" t="s"/>
      <c r="AC613" t="s"/>
      <c r="AD613" t="s">
        <v>86</v>
      </c>
      <c r="AE613" t="s"/>
      <c r="AF613" t="s"/>
      <c r="AG613" t="s"/>
      <c r="AH613" t="s"/>
      <c r="AI613" t="s"/>
      <c r="AJ613" t="s"/>
      <c r="AK613" t="s">
        <v>87</v>
      </c>
      <c r="AL613" t="s">
        <v>88</v>
      </c>
      <c r="AM613" t="s"/>
      <c r="AN613" t="s">
        <v>87</v>
      </c>
      <c r="AO613" t="s"/>
      <c r="AP613" t="n">
        <v>120</v>
      </c>
      <c r="AQ613" t="s">
        <v>89</v>
      </c>
      <c r="AR613" t="s">
        <v>96</v>
      </c>
      <c r="AS613" t="s"/>
      <c r="AT613" t="s">
        <v>91</v>
      </c>
      <c r="AU613" t="s"/>
      <c r="AV613" t="s"/>
      <c r="AW613" t="s"/>
      <c r="AX613" t="s"/>
      <c r="AY613" t="n">
        <v>2559649</v>
      </c>
      <c r="AZ613" t="s">
        <v>155</v>
      </c>
      <c r="BA613" t="s"/>
      <c r="BB613" t="n">
        <v>162136</v>
      </c>
      <c r="BC613" t="n">
        <v>13.817088</v>
      </c>
      <c r="BD613" t="n">
        <v>43.137123</v>
      </c>
      <c r="BE613" t="s"/>
      <c r="BF613" t="s"/>
      <c r="BG613" t="s"/>
      <c r="BH613" t="s"/>
      <c r="BI613" t="s"/>
      <c r="BJ613" t="s"/>
      <c r="BK613" t="s"/>
      <c r="BL613" t="s"/>
      <c r="BM613" t="s"/>
      <c r="BN613" t="s"/>
      <c r="BO613" t="s"/>
      <c r="BP613" t="s"/>
      <c r="BQ613" t="s"/>
      <c r="BR613" t="s">
        <v>104</v>
      </c>
    </row>
    <row r="614" spans="1:70">
      <c r="A614" t="s">
        <v>70</v>
      </c>
      <c r="B614" t="s">
        <v>71</v>
      </c>
      <c r="C614" t="s">
        <v>72</v>
      </c>
      <c r="D614" t="n">
        <v>2</v>
      </c>
      <c r="E614" t="s">
        <v>152</v>
      </c>
      <c r="F614" t="n">
        <v>-1</v>
      </c>
      <c r="G614" t="s">
        <v>74</v>
      </c>
      <c r="H614" t="s">
        <v>75</v>
      </c>
      <c r="I614" t="s"/>
      <c r="J614" t="s">
        <v>76</v>
      </c>
      <c r="K614" t="n">
        <v>305</v>
      </c>
      <c r="L614" t="s">
        <v>77</v>
      </c>
      <c r="M614" t="s"/>
      <c r="N614" t="s">
        <v>153</v>
      </c>
      <c r="O614" t="s">
        <v>79</v>
      </c>
      <c r="P614" t="s">
        <v>152</v>
      </c>
      <c r="Q614" t="s"/>
      <c r="R614" t="s">
        <v>80</v>
      </c>
      <c r="S614" t="s">
        <v>160</v>
      </c>
      <c r="T614" t="s">
        <v>82</v>
      </c>
      <c r="U614" t="s"/>
      <c r="V614" t="s">
        <v>83</v>
      </c>
      <c r="W614" t="s">
        <v>161</v>
      </c>
      <c r="X614" t="s"/>
      <c r="Y614" t="s">
        <v>85</v>
      </c>
      <c r="Z614">
        <f>HYPERLINK("https://hotelmonitor-cachepage.eclerx.com/savepage/tk_15427246054825678_sr_2029.html","info")</f>
        <v/>
      </c>
      <c r="AA614" t="n">
        <v>-2559649</v>
      </c>
      <c r="AB614" t="s"/>
      <c r="AC614" t="s"/>
      <c r="AD614" t="s">
        <v>86</v>
      </c>
      <c r="AE614" t="s"/>
      <c r="AF614" t="s"/>
      <c r="AG614" t="s"/>
      <c r="AH614" t="s"/>
      <c r="AI614" t="s"/>
      <c r="AJ614" t="s"/>
      <c r="AK614" t="s">
        <v>87</v>
      </c>
      <c r="AL614" t="s">
        <v>88</v>
      </c>
      <c r="AM614" t="s"/>
      <c r="AN614" t="s">
        <v>87</v>
      </c>
      <c r="AO614" t="s"/>
      <c r="AP614" t="n">
        <v>120</v>
      </c>
      <c r="AQ614" t="s">
        <v>89</v>
      </c>
      <c r="AR614" t="s">
        <v>96</v>
      </c>
      <c r="AS614" t="s"/>
      <c r="AT614" t="s">
        <v>91</v>
      </c>
      <c r="AU614" t="s"/>
      <c r="AV614" t="s"/>
      <c r="AW614" t="s"/>
      <c r="AX614" t="s"/>
      <c r="AY614" t="n">
        <v>2559649</v>
      </c>
      <c r="AZ614" t="s">
        <v>155</v>
      </c>
      <c r="BA614" t="s"/>
      <c r="BB614" t="n">
        <v>162136</v>
      </c>
      <c r="BC614" t="n">
        <v>13.817088</v>
      </c>
      <c r="BD614" t="n">
        <v>43.137123</v>
      </c>
      <c r="BE614" t="s"/>
      <c r="BF614" t="s"/>
      <c r="BG614" t="s"/>
      <c r="BH614" t="s"/>
      <c r="BI614" t="s"/>
      <c r="BJ614" t="s"/>
      <c r="BK614" t="s"/>
      <c r="BL614" t="s"/>
      <c r="BM614" t="s"/>
      <c r="BN614" t="s"/>
      <c r="BO614" t="s"/>
      <c r="BP614" t="s"/>
      <c r="BQ614" t="s"/>
      <c r="BR614" t="s">
        <v>104</v>
      </c>
    </row>
    <row r="615" spans="1:70">
      <c r="A615" t="s">
        <v>70</v>
      </c>
      <c r="B615" t="s">
        <v>71</v>
      </c>
      <c r="C615" t="s">
        <v>72</v>
      </c>
      <c r="D615" t="n">
        <v>2</v>
      </c>
      <c r="E615" t="s">
        <v>152</v>
      </c>
      <c r="F615" t="n">
        <v>-1</v>
      </c>
      <c r="G615" t="s">
        <v>74</v>
      </c>
      <c r="H615" t="s">
        <v>75</v>
      </c>
      <c r="I615" t="s"/>
      <c r="J615" t="s">
        <v>76</v>
      </c>
      <c r="K615" t="n">
        <v>324</v>
      </c>
      <c r="L615" t="s">
        <v>77</v>
      </c>
      <c r="M615" t="s"/>
      <c r="N615" t="s">
        <v>156</v>
      </c>
      <c r="O615" t="s">
        <v>79</v>
      </c>
      <c r="P615" t="s">
        <v>152</v>
      </c>
      <c r="Q615" t="s"/>
      <c r="R615" t="s">
        <v>80</v>
      </c>
      <c r="S615" t="s">
        <v>162</v>
      </c>
      <c r="T615" t="s">
        <v>82</v>
      </c>
      <c r="U615" t="s"/>
      <c r="V615" t="s">
        <v>83</v>
      </c>
      <c r="W615" t="s">
        <v>161</v>
      </c>
      <c r="X615" t="s"/>
      <c r="Y615" t="s">
        <v>85</v>
      </c>
      <c r="Z615">
        <f>HYPERLINK("https://hotelmonitor-cachepage.eclerx.com/savepage/tk_15427246054825678_sr_2029.html","info")</f>
        <v/>
      </c>
      <c r="AA615" t="n">
        <v>-2559649</v>
      </c>
      <c r="AB615" t="s"/>
      <c r="AC615" t="s"/>
      <c r="AD615" t="s">
        <v>86</v>
      </c>
      <c r="AE615" t="s"/>
      <c r="AF615" t="s"/>
      <c r="AG615" t="s"/>
      <c r="AH615" t="s"/>
      <c r="AI615" t="s"/>
      <c r="AJ615" t="s"/>
      <c r="AK615" t="s">
        <v>87</v>
      </c>
      <c r="AL615" t="s">
        <v>88</v>
      </c>
      <c r="AM615" t="s"/>
      <c r="AN615" t="s">
        <v>87</v>
      </c>
      <c r="AO615" t="s"/>
      <c r="AP615" t="n">
        <v>120</v>
      </c>
      <c r="AQ615" t="s">
        <v>89</v>
      </c>
      <c r="AR615" t="s">
        <v>96</v>
      </c>
      <c r="AS615" t="s"/>
      <c r="AT615" t="s">
        <v>91</v>
      </c>
      <c r="AU615" t="s"/>
      <c r="AV615" t="s"/>
      <c r="AW615" t="s"/>
      <c r="AX615" t="s"/>
      <c r="AY615" t="n">
        <v>2559649</v>
      </c>
      <c r="AZ615" t="s">
        <v>155</v>
      </c>
      <c r="BA615" t="s"/>
      <c r="BB615" t="n">
        <v>162136</v>
      </c>
      <c r="BC615" t="n">
        <v>13.817088</v>
      </c>
      <c r="BD615" t="n">
        <v>43.137123</v>
      </c>
      <c r="BE615" t="s"/>
      <c r="BF615" t="s"/>
      <c r="BG615" t="s"/>
      <c r="BH615" t="s"/>
      <c r="BI615" t="s"/>
      <c r="BJ615" t="s"/>
      <c r="BK615" t="s"/>
      <c r="BL615" t="s"/>
      <c r="BM615" t="s"/>
      <c r="BN615" t="s"/>
      <c r="BO615" t="s"/>
      <c r="BP615" t="s"/>
      <c r="BQ615" t="s"/>
      <c r="BR615" t="s">
        <v>104</v>
      </c>
    </row>
    <row r="616" spans="1:70">
      <c r="A616" t="s">
        <v>70</v>
      </c>
      <c r="B616" t="s">
        <v>71</v>
      </c>
      <c r="C616" t="s">
        <v>72</v>
      </c>
      <c r="D616" t="n">
        <v>2</v>
      </c>
      <c r="E616" t="s">
        <v>163</v>
      </c>
      <c r="F616" t="n">
        <v>2034397</v>
      </c>
      <c r="G616" t="s">
        <v>74</v>
      </c>
      <c r="H616" t="s">
        <v>75</v>
      </c>
      <c r="I616" t="s"/>
      <c r="J616" t="s">
        <v>76</v>
      </c>
      <c r="K616" t="n">
        <v>67</v>
      </c>
      <c r="L616" t="s">
        <v>77</v>
      </c>
      <c r="M616" t="s"/>
      <c r="N616" t="s">
        <v>164</v>
      </c>
      <c r="O616" t="s">
        <v>79</v>
      </c>
      <c r="P616" t="s">
        <v>165</v>
      </c>
      <c r="Q616" t="s"/>
      <c r="R616" t="s">
        <v>166</v>
      </c>
      <c r="S616" t="s">
        <v>167</v>
      </c>
      <c r="T616" t="s">
        <v>82</v>
      </c>
      <c r="U616" t="s"/>
      <c r="V616" t="s">
        <v>83</v>
      </c>
      <c r="W616" t="s">
        <v>84</v>
      </c>
      <c r="X616" t="s"/>
      <c r="Y616" t="s">
        <v>85</v>
      </c>
      <c r="Z616">
        <f>HYPERLINK("https://hotelmonitor-cachepage.eclerx.com/savepage/tk_15427244989313855_sr_2029.html","info")</f>
        <v/>
      </c>
      <c r="AA616" t="n">
        <v>143234</v>
      </c>
      <c r="AB616" t="s"/>
      <c r="AC616" t="s"/>
      <c r="AD616" t="s">
        <v>86</v>
      </c>
      <c r="AE616" t="s"/>
      <c r="AF616" t="s"/>
      <c r="AG616" t="s"/>
      <c r="AH616" t="s"/>
      <c r="AI616" t="s"/>
      <c r="AJ616" t="s"/>
      <c r="AK616" t="s">
        <v>87</v>
      </c>
      <c r="AL616" t="s">
        <v>88</v>
      </c>
      <c r="AM616" t="s"/>
      <c r="AN616" t="s">
        <v>87</v>
      </c>
      <c r="AO616" t="s"/>
      <c r="AP616" t="n">
        <v>77</v>
      </c>
      <c r="AQ616" t="s">
        <v>89</v>
      </c>
      <c r="AR616" t="s">
        <v>90</v>
      </c>
      <c r="AS616" t="s"/>
      <c r="AT616" t="s">
        <v>91</v>
      </c>
      <c r="AU616" t="s"/>
      <c r="AV616" t="s"/>
      <c r="AW616" t="s"/>
      <c r="AX616" t="s"/>
      <c r="AY616" t="n">
        <v>2311884</v>
      </c>
      <c r="AZ616" t="s">
        <v>168</v>
      </c>
      <c r="BA616" t="s"/>
      <c r="BB616" t="n">
        <v>73881</v>
      </c>
      <c r="BC616" t="n">
        <v>12.357604</v>
      </c>
      <c r="BD616" t="n">
        <v>44.264107</v>
      </c>
      <c r="BE616" t="s"/>
      <c r="BF616" t="s"/>
      <c r="BG616" t="s"/>
      <c r="BH616" t="s"/>
      <c r="BI616" t="s"/>
      <c r="BJ616" t="s"/>
      <c r="BK616" t="s"/>
      <c r="BL616" t="s"/>
      <c r="BM616" t="s"/>
      <c r="BN616" t="s"/>
      <c r="BO616" t="s"/>
      <c r="BP616" t="s"/>
      <c r="BQ616" t="s"/>
      <c r="BR616" t="s">
        <v>93</v>
      </c>
    </row>
    <row r="617" spans="1:70">
      <c r="A617" t="s">
        <v>70</v>
      </c>
      <c r="B617" t="s">
        <v>71</v>
      </c>
      <c r="C617" t="s">
        <v>72</v>
      </c>
      <c r="D617" t="n">
        <v>2</v>
      </c>
      <c r="E617" t="s">
        <v>163</v>
      </c>
      <c r="F617" t="n">
        <v>2034397</v>
      </c>
      <c r="G617" t="s">
        <v>74</v>
      </c>
      <c r="H617" t="s">
        <v>75</v>
      </c>
      <c r="I617" t="s"/>
      <c r="J617" t="s">
        <v>76</v>
      </c>
      <c r="K617" t="n">
        <v>69</v>
      </c>
      <c r="L617" t="s">
        <v>77</v>
      </c>
      <c r="M617" t="s"/>
      <c r="N617" t="s">
        <v>169</v>
      </c>
      <c r="O617" t="s">
        <v>79</v>
      </c>
      <c r="P617" t="s">
        <v>165</v>
      </c>
      <c r="Q617" t="s"/>
      <c r="R617" t="s">
        <v>166</v>
      </c>
      <c r="S617" t="s">
        <v>170</v>
      </c>
      <c r="T617" t="s">
        <v>82</v>
      </c>
      <c r="U617" t="s"/>
      <c r="V617" t="s">
        <v>83</v>
      </c>
      <c r="W617" t="s">
        <v>84</v>
      </c>
      <c r="X617" t="s"/>
      <c r="Y617" t="s">
        <v>85</v>
      </c>
      <c r="Z617">
        <f>HYPERLINK("https://hotelmonitor-cachepage.eclerx.com/savepage/tk_15427244989313855_sr_2029.html","info")</f>
        <v/>
      </c>
      <c r="AA617" t="n">
        <v>143234</v>
      </c>
      <c r="AB617" t="s"/>
      <c r="AC617" t="s"/>
      <c r="AD617" t="s">
        <v>86</v>
      </c>
      <c r="AE617" t="s"/>
      <c r="AF617" t="s"/>
      <c r="AG617" t="s"/>
      <c r="AH617" t="s"/>
      <c r="AI617" t="s"/>
      <c r="AJ617" t="s"/>
      <c r="AK617" t="s">
        <v>87</v>
      </c>
      <c r="AL617" t="s">
        <v>88</v>
      </c>
      <c r="AM617" t="s"/>
      <c r="AN617" t="s">
        <v>87</v>
      </c>
      <c r="AO617" t="s"/>
      <c r="AP617" t="n">
        <v>77</v>
      </c>
      <c r="AQ617" t="s">
        <v>89</v>
      </c>
      <c r="AR617" t="s">
        <v>171</v>
      </c>
      <c r="AS617" t="s"/>
      <c r="AT617" t="s">
        <v>91</v>
      </c>
      <c r="AU617" t="s"/>
      <c r="AV617" t="s"/>
      <c r="AW617" t="s"/>
      <c r="AX617" t="s"/>
      <c r="AY617" t="n">
        <v>2311884</v>
      </c>
      <c r="AZ617" t="s">
        <v>168</v>
      </c>
      <c r="BA617" t="s"/>
      <c r="BB617" t="n">
        <v>73881</v>
      </c>
      <c r="BC617" t="n">
        <v>12.357604</v>
      </c>
      <c r="BD617" t="n">
        <v>44.264107</v>
      </c>
      <c r="BE617" t="s"/>
      <c r="BF617" t="s"/>
      <c r="BG617" t="s"/>
      <c r="BH617" t="s"/>
      <c r="BI617" t="s"/>
      <c r="BJ617" t="s"/>
      <c r="BK617" t="s"/>
      <c r="BL617" t="s"/>
      <c r="BM617" t="s"/>
      <c r="BN617" t="s"/>
      <c r="BO617" t="s"/>
      <c r="BP617" t="s"/>
      <c r="BQ617" t="s"/>
      <c r="BR617" t="s">
        <v>93</v>
      </c>
    </row>
    <row r="618" spans="1:70">
      <c r="A618" t="s">
        <v>70</v>
      </c>
      <c r="B618" t="s">
        <v>71</v>
      </c>
      <c r="C618" t="s">
        <v>72</v>
      </c>
      <c r="D618" t="n">
        <v>2</v>
      </c>
      <c r="E618" t="s">
        <v>163</v>
      </c>
      <c r="F618" t="n">
        <v>2034397</v>
      </c>
      <c r="G618" t="s">
        <v>74</v>
      </c>
      <c r="H618" t="s">
        <v>75</v>
      </c>
      <c r="I618" t="s"/>
      <c r="J618" t="s">
        <v>76</v>
      </c>
      <c r="K618" t="n">
        <v>71</v>
      </c>
      <c r="L618" t="s">
        <v>77</v>
      </c>
      <c r="M618" t="s"/>
      <c r="N618" t="s">
        <v>172</v>
      </c>
      <c r="O618" t="s">
        <v>79</v>
      </c>
      <c r="P618" t="s">
        <v>165</v>
      </c>
      <c r="Q618" t="s"/>
      <c r="R618" t="s">
        <v>166</v>
      </c>
      <c r="S618" t="s">
        <v>173</v>
      </c>
      <c r="T618" t="s">
        <v>82</v>
      </c>
      <c r="U618" t="s"/>
      <c r="V618" t="s">
        <v>83</v>
      </c>
      <c r="W618" t="s">
        <v>84</v>
      </c>
      <c r="X618" t="s"/>
      <c r="Y618" t="s">
        <v>85</v>
      </c>
      <c r="Z618">
        <f>HYPERLINK("https://hotelmonitor-cachepage.eclerx.com/savepage/tk_15427244989313855_sr_2029.html","info")</f>
        <v/>
      </c>
      <c r="AA618" t="n">
        <v>143234</v>
      </c>
      <c r="AB618" t="s"/>
      <c r="AC618" t="s"/>
      <c r="AD618" t="s">
        <v>86</v>
      </c>
      <c r="AE618" t="s"/>
      <c r="AF618" t="s"/>
      <c r="AG618" t="s"/>
      <c r="AH618" t="s"/>
      <c r="AI618" t="s"/>
      <c r="AJ618" t="s"/>
      <c r="AK618" t="s">
        <v>87</v>
      </c>
      <c r="AL618" t="s">
        <v>88</v>
      </c>
      <c r="AM618" t="s"/>
      <c r="AN618" t="s">
        <v>87</v>
      </c>
      <c r="AO618" t="s"/>
      <c r="AP618" t="n">
        <v>77</v>
      </c>
      <c r="AQ618" t="s">
        <v>89</v>
      </c>
      <c r="AR618" t="s">
        <v>96</v>
      </c>
      <c r="AS618" t="s"/>
      <c r="AT618" t="s">
        <v>91</v>
      </c>
      <c r="AU618" t="s"/>
      <c r="AV618" t="s"/>
      <c r="AW618" t="s"/>
      <c r="AX618" t="s"/>
      <c r="AY618" t="n">
        <v>2311884</v>
      </c>
      <c r="AZ618" t="s">
        <v>168</v>
      </c>
      <c r="BA618" t="s"/>
      <c r="BB618" t="n">
        <v>73881</v>
      </c>
      <c r="BC618" t="n">
        <v>12.357604</v>
      </c>
      <c r="BD618" t="n">
        <v>44.264107</v>
      </c>
      <c r="BE618" t="s"/>
      <c r="BF618" t="s"/>
      <c r="BG618" t="s"/>
      <c r="BH618" t="s"/>
      <c r="BI618" t="s"/>
      <c r="BJ618" t="s"/>
      <c r="BK618" t="s"/>
      <c r="BL618" t="s"/>
      <c r="BM618" t="s"/>
      <c r="BN618" t="s"/>
      <c r="BO618" t="s"/>
      <c r="BP618" t="s"/>
      <c r="BQ618" t="s"/>
      <c r="BR618" t="s">
        <v>93</v>
      </c>
    </row>
    <row r="619" spans="1:70">
      <c r="A619" t="s">
        <v>70</v>
      </c>
      <c r="B619" t="s">
        <v>71</v>
      </c>
      <c r="C619" t="s">
        <v>72</v>
      </c>
      <c r="D619" t="n">
        <v>2</v>
      </c>
      <c r="E619" t="s">
        <v>163</v>
      </c>
      <c r="F619" t="n">
        <v>2034397</v>
      </c>
      <c r="G619" t="s">
        <v>74</v>
      </c>
      <c r="H619" t="s">
        <v>75</v>
      </c>
      <c r="I619" t="s"/>
      <c r="J619" t="s">
        <v>76</v>
      </c>
      <c r="K619" t="n">
        <v>75</v>
      </c>
      <c r="L619" t="s">
        <v>77</v>
      </c>
      <c r="M619" t="s"/>
      <c r="N619" t="s">
        <v>174</v>
      </c>
      <c r="O619" t="s">
        <v>79</v>
      </c>
      <c r="P619" t="s">
        <v>165</v>
      </c>
      <c r="Q619" t="s"/>
      <c r="R619" t="s">
        <v>166</v>
      </c>
      <c r="S619" t="s">
        <v>175</v>
      </c>
      <c r="T619" t="s">
        <v>82</v>
      </c>
      <c r="U619" t="s"/>
      <c r="V619" t="s">
        <v>83</v>
      </c>
      <c r="W619" t="s">
        <v>84</v>
      </c>
      <c r="X619" t="s"/>
      <c r="Y619" t="s">
        <v>85</v>
      </c>
      <c r="Z619">
        <f>HYPERLINK("https://hotelmonitor-cachepage.eclerx.com/savepage/tk_15427244989313855_sr_2029.html","info")</f>
        <v/>
      </c>
      <c r="AA619" t="n">
        <v>143234</v>
      </c>
      <c r="AB619" t="s"/>
      <c r="AC619" t="s"/>
      <c r="AD619" t="s">
        <v>86</v>
      </c>
      <c r="AE619" t="s"/>
      <c r="AF619" t="s"/>
      <c r="AG619" t="s"/>
      <c r="AH619" t="s"/>
      <c r="AI619" t="s"/>
      <c r="AJ619" t="s"/>
      <c r="AK619" t="s">
        <v>87</v>
      </c>
      <c r="AL619" t="s">
        <v>88</v>
      </c>
      <c r="AM619" t="s"/>
      <c r="AN619" t="s">
        <v>87</v>
      </c>
      <c r="AO619" t="s"/>
      <c r="AP619" t="n">
        <v>77</v>
      </c>
      <c r="AQ619" t="s">
        <v>89</v>
      </c>
      <c r="AR619" t="s">
        <v>171</v>
      </c>
      <c r="AS619" t="s"/>
      <c r="AT619" t="s">
        <v>91</v>
      </c>
      <c r="AU619" t="s"/>
      <c r="AV619" t="s"/>
      <c r="AW619" t="s"/>
      <c r="AX619" t="s"/>
      <c r="AY619" t="n">
        <v>2311884</v>
      </c>
      <c r="AZ619" t="s">
        <v>168</v>
      </c>
      <c r="BA619" t="s"/>
      <c r="BB619" t="n">
        <v>73881</v>
      </c>
      <c r="BC619" t="n">
        <v>12.357604</v>
      </c>
      <c r="BD619" t="n">
        <v>44.264107</v>
      </c>
      <c r="BE619" t="s"/>
      <c r="BF619" t="s"/>
      <c r="BG619" t="s"/>
      <c r="BH619" t="s"/>
      <c r="BI619" t="s"/>
      <c r="BJ619" t="s"/>
      <c r="BK619" t="s"/>
      <c r="BL619" t="s"/>
      <c r="BM619" t="s"/>
      <c r="BN619" t="s"/>
      <c r="BO619" t="s"/>
      <c r="BP619" t="s"/>
      <c r="BQ619" t="s"/>
      <c r="BR619" t="s">
        <v>93</v>
      </c>
    </row>
    <row r="620" spans="1:70">
      <c r="A620" t="s">
        <v>70</v>
      </c>
      <c r="B620" t="s">
        <v>71</v>
      </c>
      <c r="C620" t="s">
        <v>72</v>
      </c>
      <c r="D620" t="n">
        <v>2</v>
      </c>
      <c r="E620" t="s">
        <v>163</v>
      </c>
      <c r="F620" t="n">
        <v>2034397</v>
      </c>
      <c r="G620" t="s">
        <v>74</v>
      </c>
      <c r="H620" t="s">
        <v>75</v>
      </c>
      <c r="I620" t="s"/>
      <c r="J620" t="s">
        <v>76</v>
      </c>
      <c r="K620" t="n">
        <v>80</v>
      </c>
      <c r="L620" t="s">
        <v>77</v>
      </c>
      <c r="M620" t="s"/>
      <c r="N620" t="s">
        <v>176</v>
      </c>
      <c r="O620" t="s">
        <v>79</v>
      </c>
      <c r="P620" t="s">
        <v>165</v>
      </c>
      <c r="Q620" t="s"/>
      <c r="R620" t="s">
        <v>166</v>
      </c>
      <c r="S620" t="s">
        <v>177</v>
      </c>
      <c r="T620" t="s">
        <v>82</v>
      </c>
      <c r="U620" t="s"/>
      <c r="V620" t="s">
        <v>83</v>
      </c>
      <c r="W620" t="s">
        <v>84</v>
      </c>
      <c r="X620" t="s"/>
      <c r="Y620" t="s">
        <v>85</v>
      </c>
      <c r="Z620">
        <f>HYPERLINK("https://hotelmonitor-cachepage.eclerx.com/savepage/tk_15427244989313855_sr_2029.html","info")</f>
        <v/>
      </c>
      <c r="AA620" t="n">
        <v>143234</v>
      </c>
      <c r="AB620" t="s"/>
      <c r="AC620" t="s"/>
      <c r="AD620" t="s">
        <v>86</v>
      </c>
      <c r="AE620" t="s"/>
      <c r="AF620" t="s"/>
      <c r="AG620" t="s"/>
      <c r="AH620" t="s"/>
      <c r="AI620" t="s"/>
      <c r="AJ620" t="s"/>
      <c r="AK620" t="s">
        <v>87</v>
      </c>
      <c r="AL620" t="s">
        <v>88</v>
      </c>
      <c r="AM620" t="s"/>
      <c r="AN620" t="s">
        <v>87</v>
      </c>
      <c r="AO620" t="s"/>
      <c r="AP620" t="n">
        <v>77</v>
      </c>
      <c r="AQ620" t="s">
        <v>89</v>
      </c>
      <c r="AR620" t="s">
        <v>90</v>
      </c>
      <c r="AS620" t="s"/>
      <c r="AT620" t="s">
        <v>91</v>
      </c>
      <c r="AU620" t="s"/>
      <c r="AV620" t="s"/>
      <c r="AW620" t="s"/>
      <c r="AX620" t="s"/>
      <c r="AY620" t="n">
        <v>2311884</v>
      </c>
      <c r="AZ620" t="s">
        <v>168</v>
      </c>
      <c r="BA620" t="s"/>
      <c r="BB620" t="n">
        <v>73881</v>
      </c>
      <c r="BC620" t="n">
        <v>12.357604</v>
      </c>
      <c r="BD620" t="n">
        <v>44.264107</v>
      </c>
      <c r="BE620" t="s"/>
      <c r="BF620" t="s"/>
      <c r="BG620" t="s"/>
      <c r="BH620" t="s"/>
      <c r="BI620" t="s"/>
      <c r="BJ620" t="s"/>
      <c r="BK620" t="s"/>
      <c r="BL620" t="s"/>
      <c r="BM620" t="s"/>
      <c r="BN620" t="s"/>
      <c r="BO620" t="s"/>
      <c r="BP620" t="s"/>
      <c r="BQ620" t="s"/>
      <c r="BR620" t="s">
        <v>93</v>
      </c>
    </row>
    <row r="621" spans="1:70">
      <c r="A621" t="s">
        <v>70</v>
      </c>
      <c r="B621" t="s">
        <v>71</v>
      </c>
      <c r="C621" t="s">
        <v>72</v>
      </c>
      <c r="D621" t="n">
        <v>2</v>
      </c>
      <c r="E621" t="s">
        <v>163</v>
      </c>
      <c r="F621" t="n">
        <v>2034397</v>
      </c>
      <c r="G621" t="s">
        <v>74</v>
      </c>
      <c r="H621" t="s">
        <v>75</v>
      </c>
      <c r="I621" t="s"/>
      <c r="J621" t="s">
        <v>76</v>
      </c>
      <c r="K621" t="n">
        <v>81</v>
      </c>
      <c r="L621" t="s">
        <v>77</v>
      </c>
      <c r="M621" t="s"/>
      <c r="N621" t="s">
        <v>174</v>
      </c>
      <c r="O621" t="s">
        <v>79</v>
      </c>
      <c r="P621" t="s">
        <v>165</v>
      </c>
      <c r="Q621" t="s"/>
      <c r="R621" t="s">
        <v>166</v>
      </c>
      <c r="S621" t="s">
        <v>102</v>
      </c>
      <c r="T621" t="s">
        <v>82</v>
      </c>
      <c r="U621" t="s"/>
      <c r="V621" t="s">
        <v>83</v>
      </c>
      <c r="W621" t="s">
        <v>84</v>
      </c>
      <c r="X621" t="s"/>
      <c r="Y621" t="s">
        <v>85</v>
      </c>
      <c r="Z621">
        <f>HYPERLINK("https://hotelmonitor-cachepage.eclerx.com/savepage/tk_15427244989313855_sr_2029.html","info")</f>
        <v/>
      </c>
      <c r="AA621" t="n">
        <v>143234</v>
      </c>
      <c r="AB621" t="s"/>
      <c r="AC621" t="s"/>
      <c r="AD621" t="s">
        <v>86</v>
      </c>
      <c r="AE621" t="s"/>
      <c r="AF621" t="s"/>
      <c r="AG621" t="s"/>
      <c r="AH621" t="s"/>
      <c r="AI621" t="s"/>
      <c r="AJ621" t="s"/>
      <c r="AK621" t="s">
        <v>87</v>
      </c>
      <c r="AL621" t="s">
        <v>88</v>
      </c>
      <c r="AM621" t="s"/>
      <c r="AN621" t="s">
        <v>87</v>
      </c>
      <c r="AO621" t="s"/>
      <c r="AP621" t="n">
        <v>77</v>
      </c>
      <c r="AQ621" t="s">
        <v>89</v>
      </c>
      <c r="AR621" t="s">
        <v>171</v>
      </c>
      <c r="AS621" t="s"/>
      <c r="AT621" t="s">
        <v>91</v>
      </c>
      <c r="AU621" t="s"/>
      <c r="AV621" t="s"/>
      <c r="AW621" t="s"/>
      <c r="AX621" t="s"/>
      <c r="AY621" t="n">
        <v>2311884</v>
      </c>
      <c r="AZ621" t="s">
        <v>168</v>
      </c>
      <c r="BA621" t="s"/>
      <c r="BB621" t="n">
        <v>73881</v>
      </c>
      <c r="BC621" t="n">
        <v>12.357604</v>
      </c>
      <c r="BD621" t="n">
        <v>44.264107</v>
      </c>
      <c r="BE621" t="s"/>
      <c r="BF621" t="s"/>
      <c r="BG621" t="s"/>
      <c r="BH621" t="s"/>
      <c r="BI621" t="s"/>
      <c r="BJ621" t="s"/>
      <c r="BK621" t="s"/>
      <c r="BL621" t="s"/>
      <c r="BM621" t="s"/>
      <c r="BN621" t="s"/>
      <c r="BO621" t="s"/>
      <c r="BP621" t="s"/>
      <c r="BQ621" t="s"/>
      <c r="BR621" t="s">
        <v>93</v>
      </c>
    </row>
    <row r="622" spans="1:70">
      <c r="A622" t="s">
        <v>70</v>
      </c>
      <c r="B622" t="s">
        <v>71</v>
      </c>
      <c r="C622" t="s">
        <v>72</v>
      </c>
      <c r="D622" t="n">
        <v>2</v>
      </c>
      <c r="E622" t="s">
        <v>163</v>
      </c>
      <c r="F622" t="n">
        <v>2034397</v>
      </c>
      <c r="G622" t="s">
        <v>74</v>
      </c>
      <c r="H622" t="s">
        <v>75</v>
      </c>
      <c r="I622" t="s"/>
      <c r="J622" t="s">
        <v>76</v>
      </c>
      <c r="K622" t="n">
        <v>112</v>
      </c>
      <c r="L622" t="s">
        <v>77</v>
      </c>
      <c r="M622" t="s"/>
      <c r="N622" t="s">
        <v>164</v>
      </c>
      <c r="O622" t="s">
        <v>79</v>
      </c>
      <c r="P622" t="s">
        <v>165</v>
      </c>
      <c r="Q622" t="s"/>
      <c r="R622" t="s">
        <v>166</v>
      </c>
      <c r="S622" t="s">
        <v>178</v>
      </c>
      <c r="T622" t="s">
        <v>82</v>
      </c>
      <c r="U622" t="s"/>
      <c r="V622" t="s">
        <v>83</v>
      </c>
      <c r="W622" t="s">
        <v>108</v>
      </c>
      <c r="X622" t="s"/>
      <c r="Y622" t="s">
        <v>85</v>
      </c>
      <c r="Z622">
        <f>HYPERLINK("https://hotelmonitor-cachepage.eclerx.com/savepage/tk_15427244989313855_sr_2029.html","info")</f>
        <v/>
      </c>
      <c r="AA622" t="n">
        <v>143234</v>
      </c>
      <c r="AB622" t="s"/>
      <c r="AC622" t="s"/>
      <c r="AD622" t="s">
        <v>86</v>
      </c>
      <c r="AE622" t="s"/>
      <c r="AF622" t="s"/>
      <c r="AG622" t="s"/>
      <c r="AH622" t="s"/>
      <c r="AI622" t="s"/>
      <c r="AJ622" t="s"/>
      <c r="AK622" t="s">
        <v>87</v>
      </c>
      <c r="AL622" t="s">
        <v>88</v>
      </c>
      <c r="AM622" t="s"/>
      <c r="AN622" t="s">
        <v>87</v>
      </c>
      <c r="AO622" t="s"/>
      <c r="AP622" t="n">
        <v>77</v>
      </c>
      <c r="AQ622" t="s">
        <v>89</v>
      </c>
      <c r="AR622" t="s">
        <v>90</v>
      </c>
      <c r="AS622" t="s"/>
      <c r="AT622" t="s">
        <v>91</v>
      </c>
      <c r="AU622" t="s"/>
      <c r="AV622" t="s"/>
      <c r="AW622" t="s"/>
      <c r="AX622" t="s"/>
      <c r="AY622" t="n">
        <v>2311884</v>
      </c>
      <c r="AZ622" t="s">
        <v>168</v>
      </c>
      <c r="BA622" t="s"/>
      <c r="BB622" t="n">
        <v>73881</v>
      </c>
      <c r="BC622" t="n">
        <v>12.357604</v>
      </c>
      <c r="BD622" t="n">
        <v>44.264107</v>
      </c>
      <c r="BE622" t="s"/>
      <c r="BF622" t="s"/>
      <c r="BG622" t="s"/>
      <c r="BH622" t="s"/>
      <c r="BI622" t="s"/>
      <c r="BJ622" t="s"/>
      <c r="BK622" t="s"/>
      <c r="BL622" t="s"/>
      <c r="BM622" t="s"/>
      <c r="BN622" t="s"/>
      <c r="BO622" t="s"/>
      <c r="BP622" t="s"/>
      <c r="BQ622" t="s"/>
      <c r="BR622" t="s">
        <v>93</v>
      </c>
    </row>
    <row r="623" spans="1:70">
      <c r="A623" t="s">
        <v>70</v>
      </c>
      <c r="B623" t="s">
        <v>71</v>
      </c>
      <c r="C623" t="s">
        <v>72</v>
      </c>
      <c r="D623" t="n">
        <v>2</v>
      </c>
      <c r="E623" t="s">
        <v>163</v>
      </c>
      <c r="F623" t="n">
        <v>2034397</v>
      </c>
      <c r="G623" t="s">
        <v>74</v>
      </c>
      <c r="H623" t="s">
        <v>75</v>
      </c>
      <c r="I623" t="s"/>
      <c r="J623" t="s">
        <v>76</v>
      </c>
      <c r="K623" t="n">
        <v>115</v>
      </c>
      <c r="L623" t="s">
        <v>77</v>
      </c>
      <c r="M623" t="s"/>
      <c r="N623" t="s">
        <v>169</v>
      </c>
      <c r="O623" t="s">
        <v>79</v>
      </c>
      <c r="P623" t="s">
        <v>165</v>
      </c>
      <c r="Q623" t="s"/>
      <c r="R623" t="s">
        <v>166</v>
      </c>
      <c r="S623" t="s">
        <v>179</v>
      </c>
      <c r="T623" t="s">
        <v>82</v>
      </c>
      <c r="U623" t="s"/>
      <c r="V623" t="s">
        <v>83</v>
      </c>
      <c r="W623" t="s">
        <v>108</v>
      </c>
      <c r="X623" t="s"/>
      <c r="Y623" t="s">
        <v>85</v>
      </c>
      <c r="Z623">
        <f>HYPERLINK("https://hotelmonitor-cachepage.eclerx.com/savepage/tk_15427244989313855_sr_2029.html","info")</f>
        <v/>
      </c>
      <c r="AA623" t="n">
        <v>143234</v>
      </c>
      <c r="AB623" t="s"/>
      <c r="AC623" t="s"/>
      <c r="AD623" t="s">
        <v>86</v>
      </c>
      <c r="AE623" t="s"/>
      <c r="AF623" t="s"/>
      <c r="AG623" t="s"/>
      <c r="AH623" t="s"/>
      <c r="AI623" t="s"/>
      <c r="AJ623" t="s"/>
      <c r="AK623" t="s">
        <v>87</v>
      </c>
      <c r="AL623" t="s">
        <v>88</v>
      </c>
      <c r="AM623" t="s"/>
      <c r="AN623" t="s">
        <v>87</v>
      </c>
      <c r="AO623" t="s"/>
      <c r="AP623" t="n">
        <v>77</v>
      </c>
      <c r="AQ623" t="s">
        <v>89</v>
      </c>
      <c r="AR623" t="s">
        <v>171</v>
      </c>
      <c r="AS623" t="s"/>
      <c r="AT623" t="s">
        <v>91</v>
      </c>
      <c r="AU623" t="s"/>
      <c r="AV623" t="s"/>
      <c r="AW623" t="s"/>
      <c r="AX623" t="s"/>
      <c r="AY623" t="n">
        <v>2311884</v>
      </c>
      <c r="AZ623" t="s">
        <v>168</v>
      </c>
      <c r="BA623" t="s"/>
      <c r="BB623" t="n">
        <v>73881</v>
      </c>
      <c r="BC623" t="n">
        <v>12.357604</v>
      </c>
      <c r="BD623" t="n">
        <v>44.264107</v>
      </c>
      <c r="BE623" t="s"/>
      <c r="BF623" t="s"/>
      <c r="BG623" t="s"/>
      <c r="BH623" t="s"/>
      <c r="BI623" t="s"/>
      <c r="BJ623" t="s"/>
      <c r="BK623" t="s"/>
      <c r="BL623" t="s"/>
      <c r="BM623" t="s"/>
      <c r="BN623" t="s"/>
      <c r="BO623" t="s"/>
      <c r="BP623" t="s"/>
      <c r="BQ623" t="s"/>
      <c r="BR623" t="s">
        <v>93</v>
      </c>
    </row>
    <row r="624" spans="1:70">
      <c r="A624" t="s">
        <v>70</v>
      </c>
      <c r="B624" t="s">
        <v>71</v>
      </c>
      <c r="C624" t="s">
        <v>72</v>
      </c>
      <c r="D624" t="n">
        <v>2</v>
      </c>
      <c r="E624" t="s">
        <v>163</v>
      </c>
      <c r="F624" t="n">
        <v>2034397</v>
      </c>
      <c r="G624" t="s">
        <v>74</v>
      </c>
      <c r="H624" t="s">
        <v>75</v>
      </c>
      <c r="I624" t="s"/>
      <c r="J624" t="s">
        <v>76</v>
      </c>
      <c r="K624" t="n">
        <v>118</v>
      </c>
      <c r="L624" t="s">
        <v>77</v>
      </c>
      <c r="M624" t="s"/>
      <c r="N624" t="s">
        <v>172</v>
      </c>
      <c r="O624" t="s">
        <v>79</v>
      </c>
      <c r="P624" t="s">
        <v>165</v>
      </c>
      <c r="Q624" t="s"/>
      <c r="R624" t="s">
        <v>166</v>
      </c>
      <c r="S624" t="s">
        <v>98</v>
      </c>
      <c r="T624" t="s">
        <v>82</v>
      </c>
      <c r="U624" t="s"/>
      <c r="V624" t="s">
        <v>83</v>
      </c>
      <c r="W624" t="s">
        <v>108</v>
      </c>
      <c r="X624" t="s"/>
      <c r="Y624" t="s">
        <v>85</v>
      </c>
      <c r="Z624">
        <f>HYPERLINK("https://hotelmonitor-cachepage.eclerx.com/savepage/tk_15427244989313855_sr_2029.html","info")</f>
        <v/>
      </c>
      <c r="AA624" t="n">
        <v>143234</v>
      </c>
      <c r="AB624" t="s"/>
      <c r="AC624" t="s"/>
      <c r="AD624" t="s">
        <v>86</v>
      </c>
      <c r="AE624" t="s"/>
      <c r="AF624" t="s"/>
      <c r="AG624" t="s"/>
      <c r="AH624" t="s"/>
      <c r="AI624" t="s"/>
      <c r="AJ624" t="s"/>
      <c r="AK624" t="s">
        <v>87</v>
      </c>
      <c r="AL624" t="s">
        <v>88</v>
      </c>
      <c r="AM624" t="s"/>
      <c r="AN624" t="s">
        <v>87</v>
      </c>
      <c r="AO624" t="s"/>
      <c r="AP624" t="n">
        <v>77</v>
      </c>
      <c r="AQ624" t="s">
        <v>89</v>
      </c>
      <c r="AR624" t="s">
        <v>96</v>
      </c>
      <c r="AS624" t="s"/>
      <c r="AT624" t="s">
        <v>91</v>
      </c>
      <c r="AU624" t="s"/>
      <c r="AV624" t="s"/>
      <c r="AW624" t="s"/>
      <c r="AX624" t="s"/>
      <c r="AY624" t="n">
        <v>2311884</v>
      </c>
      <c r="AZ624" t="s">
        <v>168</v>
      </c>
      <c r="BA624" t="s"/>
      <c r="BB624" t="n">
        <v>73881</v>
      </c>
      <c r="BC624" t="n">
        <v>12.357604</v>
      </c>
      <c r="BD624" t="n">
        <v>44.264107</v>
      </c>
      <c r="BE624" t="s"/>
      <c r="BF624" t="s"/>
      <c r="BG624" t="s"/>
      <c r="BH624" t="s"/>
      <c r="BI624" t="s"/>
      <c r="BJ624" t="s"/>
      <c r="BK624" t="s"/>
      <c r="BL624" t="s"/>
      <c r="BM624" t="s"/>
      <c r="BN624" t="s"/>
      <c r="BO624" t="s"/>
      <c r="BP624" t="s"/>
      <c r="BQ624" t="s"/>
      <c r="BR624" t="s">
        <v>93</v>
      </c>
    </row>
    <row r="625" spans="1:70">
      <c r="A625" t="s">
        <v>70</v>
      </c>
      <c r="B625" t="s">
        <v>71</v>
      </c>
      <c r="C625" t="s">
        <v>72</v>
      </c>
      <c r="D625" t="n">
        <v>2</v>
      </c>
      <c r="E625" t="s">
        <v>163</v>
      </c>
      <c r="F625" t="n">
        <v>2034397</v>
      </c>
      <c r="G625" t="s">
        <v>74</v>
      </c>
      <c r="H625" t="s">
        <v>75</v>
      </c>
      <c r="I625" t="s"/>
      <c r="J625" t="s">
        <v>76</v>
      </c>
      <c r="K625" t="n">
        <v>121</v>
      </c>
      <c r="L625" t="s">
        <v>77</v>
      </c>
      <c r="M625" t="s"/>
      <c r="N625" t="s">
        <v>174</v>
      </c>
      <c r="O625" t="s">
        <v>79</v>
      </c>
      <c r="P625" t="s">
        <v>165</v>
      </c>
      <c r="Q625" t="s"/>
      <c r="R625" t="s">
        <v>166</v>
      </c>
      <c r="S625" t="s">
        <v>180</v>
      </c>
      <c r="T625" t="s">
        <v>82</v>
      </c>
      <c r="U625" t="s"/>
      <c r="V625" t="s">
        <v>83</v>
      </c>
      <c r="W625" t="s">
        <v>108</v>
      </c>
      <c r="X625" t="s"/>
      <c r="Y625" t="s">
        <v>85</v>
      </c>
      <c r="Z625">
        <f>HYPERLINK("https://hotelmonitor-cachepage.eclerx.com/savepage/tk_15427244989313855_sr_2029.html","info")</f>
        <v/>
      </c>
      <c r="AA625" t="n">
        <v>143234</v>
      </c>
      <c r="AB625" t="s"/>
      <c r="AC625" t="s"/>
      <c r="AD625" t="s">
        <v>86</v>
      </c>
      <c r="AE625" t="s"/>
      <c r="AF625" t="s"/>
      <c r="AG625" t="s"/>
      <c r="AH625" t="s"/>
      <c r="AI625" t="s"/>
      <c r="AJ625" t="s"/>
      <c r="AK625" t="s">
        <v>87</v>
      </c>
      <c r="AL625" t="s">
        <v>88</v>
      </c>
      <c r="AM625" t="s"/>
      <c r="AN625" t="s">
        <v>87</v>
      </c>
      <c r="AO625" t="s"/>
      <c r="AP625" t="n">
        <v>77</v>
      </c>
      <c r="AQ625" t="s">
        <v>89</v>
      </c>
      <c r="AR625" t="s">
        <v>171</v>
      </c>
      <c r="AS625" t="s"/>
      <c r="AT625" t="s">
        <v>91</v>
      </c>
      <c r="AU625" t="s"/>
      <c r="AV625" t="s"/>
      <c r="AW625" t="s"/>
      <c r="AX625" t="s"/>
      <c r="AY625" t="n">
        <v>2311884</v>
      </c>
      <c r="AZ625" t="s">
        <v>168</v>
      </c>
      <c r="BA625" t="s"/>
      <c r="BB625" t="n">
        <v>73881</v>
      </c>
      <c r="BC625" t="n">
        <v>12.357604</v>
      </c>
      <c r="BD625" t="n">
        <v>44.264107</v>
      </c>
      <c r="BE625" t="s"/>
      <c r="BF625" t="s"/>
      <c r="BG625" t="s"/>
      <c r="BH625" t="s"/>
      <c r="BI625" t="s"/>
      <c r="BJ625" t="s"/>
      <c r="BK625" t="s"/>
      <c r="BL625" t="s"/>
      <c r="BM625" t="s"/>
      <c r="BN625" t="s"/>
      <c r="BO625" t="s"/>
      <c r="BP625" t="s"/>
      <c r="BQ625" t="s"/>
      <c r="BR625" t="s">
        <v>93</v>
      </c>
    </row>
    <row r="626" spans="1:70">
      <c r="A626" t="s">
        <v>70</v>
      </c>
      <c r="B626" t="s">
        <v>71</v>
      </c>
      <c r="C626" t="s">
        <v>72</v>
      </c>
      <c r="D626" t="n">
        <v>2</v>
      </c>
      <c r="E626" t="s">
        <v>163</v>
      </c>
      <c r="F626" t="n">
        <v>2034397</v>
      </c>
      <c r="G626" t="s">
        <v>74</v>
      </c>
      <c r="H626" t="s">
        <v>75</v>
      </c>
      <c r="I626" t="s"/>
      <c r="J626" t="s">
        <v>76</v>
      </c>
      <c r="K626" t="n">
        <v>127</v>
      </c>
      <c r="L626" t="s">
        <v>77</v>
      </c>
      <c r="M626" t="s"/>
      <c r="N626" t="s">
        <v>174</v>
      </c>
      <c r="O626" t="s">
        <v>79</v>
      </c>
      <c r="P626" t="s">
        <v>165</v>
      </c>
      <c r="Q626" t="s"/>
      <c r="R626" t="s">
        <v>166</v>
      </c>
      <c r="S626" t="s">
        <v>181</v>
      </c>
      <c r="T626" t="s">
        <v>82</v>
      </c>
      <c r="U626" t="s"/>
      <c r="V626" t="s">
        <v>83</v>
      </c>
      <c r="W626" t="s">
        <v>108</v>
      </c>
      <c r="X626" t="s"/>
      <c r="Y626" t="s">
        <v>85</v>
      </c>
      <c r="Z626">
        <f>HYPERLINK("https://hotelmonitor-cachepage.eclerx.com/savepage/tk_15427244989313855_sr_2029.html","info")</f>
        <v/>
      </c>
      <c r="AA626" t="n">
        <v>143234</v>
      </c>
      <c r="AB626" t="s"/>
      <c r="AC626" t="s"/>
      <c r="AD626" t="s">
        <v>86</v>
      </c>
      <c r="AE626" t="s"/>
      <c r="AF626" t="s"/>
      <c r="AG626" t="s"/>
      <c r="AH626" t="s"/>
      <c r="AI626" t="s"/>
      <c r="AJ626" t="s"/>
      <c r="AK626" t="s">
        <v>87</v>
      </c>
      <c r="AL626" t="s">
        <v>88</v>
      </c>
      <c r="AM626" t="s"/>
      <c r="AN626" t="s">
        <v>87</v>
      </c>
      <c r="AO626" t="s"/>
      <c r="AP626" t="n">
        <v>77</v>
      </c>
      <c r="AQ626" t="s">
        <v>89</v>
      </c>
      <c r="AR626" t="s">
        <v>171</v>
      </c>
      <c r="AS626" t="s"/>
      <c r="AT626" t="s">
        <v>91</v>
      </c>
      <c r="AU626" t="s"/>
      <c r="AV626" t="s"/>
      <c r="AW626" t="s"/>
      <c r="AX626" t="s"/>
      <c r="AY626" t="n">
        <v>2311884</v>
      </c>
      <c r="AZ626" t="s">
        <v>168</v>
      </c>
      <c r="BA626" t="s"/>
      <c r="BB626" t="n">
        <v>73881</v>
      </c>
      <c r="BC626" t="n">
        <v>12.357604</v>
      </c>
      <c r="BD626" t="n">
        <v>44.264107</v>
      </c>
      <c r="BE626" t="s"/>
      <c r="BF626" t="s"/>
      <c r="BG626" t="s"/>
      <c r="BH626" t="s"/>
      <c r="BI626" t="s"/>
      <c r="BJ626" t="s"/>
      <c r="BK626" t="s"/>
      <c r="BL626" t="s"/>
      <c r="BM626" t="s"/>
      <c r="BN626" t="s"/>
      <c r="BO626" t="s"/>
      <c r="BP626" t="s"/>
      <c r="BQ626" t="s"/>
      <c r="BR626" t="s">
        <v>93</v>
      </c>
    </row>
    <row r="627" spans="1:70">
      <c r="A627" t="s">
        <v>70</v>
      </c>
      <c r="B627" t="s">
        <v>71</v>
      </c>
      <c r="C627" t="s">
        <v>72</v>
      </c>
      <c r="D627" t="n">
        <v>2</v>
      </c>
      <c r="E627" t="s">
        <v>163</v>
      </c>
      <c r="F627" t="n">
        <v>2034397</v>
      </c>
      <c r="G627" t="s">
        <v>74</v>
      </c>
      <c r="H627" t="s">
        <v>75</v>
      </c>
      <c r="I627" t="s"/>
      <c r="J627" t="s">
        <v>76</v>
      </c>
      <c r="K627" t="n">
        <v>169</v>
      </c>
      <c r="L627" t="s">
        <v>77</v>
      </c>
      <c r="M627" t="s"/>
      <c r="N627" t="s">
        <v>176</v>
      </c>
      <c r="O627" t="s">
        <v>79</v>
      </c>
      <c r="P627" t="s">
        <v>165</v>
      </c>
      <c r="Q627" t="s"/>
      <c r="R627" t="s">
        <v>166</v>
      </c>
      <c r="S627" t="s">
        <v>182</v>
      </c>
      <c r="T627" t="s">
        <v>82</v>
      </c>
      <c r="U627" t="s"/>
      <c r="V627" t="s">
        <v>83</v>
      </c>
      <c r="W627" t="s">
        <v>108</v>
      </c>
      <c r="X627" t="s"/>
      <c r="Y627" t="s">
        <v>85</v>
      </c>
      <c r="Z627">
        <f>HYPERLINK("https://hotelmonitor-cachepage.eclerx.com/savepage/tk_15427244989313855_sr_2029.html","info")</f>
        <v/>
      </c>
      <c r="AA627" t="n">
        <v>143234</v>
      </c>
      <c r="AB627" t="s"/>
      <c r="AC627" t="s"/>
      <c r="AD627" t="s">
        <v>86</v>
      </c>
      <c r="AE627" t="s"/>
      <c r="AF627" t="s"/>
      <c r="AG627" t="s"/>
      <c r="AH627" t="s"/>
      <c r="AI627" t="s"/>
      <c r="AJ627" t="s"/>
      <c r="AK627" t="s">
        <v>87</v>
      </c>
      <c r="AL627" t="s">
        <v>88</v>
      </c>
      <c r="AM627" t="s"/>
      <c r="AN627" t="s">
        <v>87</v>
      </c>
      <c r="AO627" t="s"/>
      <c r="AP627" t="n">
        <v>77</v>
      </c>
      <c r="AQ627" t="s">
        <v>89</v>
      </c>
      <c r="AR627" t="s">
        <v>90</v>
      </c>
      <c r="AS627" t="s"/>
      <c r="AT627" t="s">
        <v>91</v>
      </c>
      <c r="AU627" t="s"/>
      <c r="AV627" t="s"/>
      <c r="AW627" t="s"/>
      <c r="AX627" t="s"/>
      <c r="AY627" t="n">
        <v>2311884</v>
      </c>
      <c r="AZ627" t="s">
        <v>168</v>
      </c>
      <c r="BA627" t="s"/>
      <c r="BB627" t="n">
        <v>73881</v>
      </c>
      <c r="BC627" t="n">
        <v>12.357604</v>
      </c>
      <c r="BD627" t="n">
        <v>44.264107</v>
      </c>
      <c r="BE627" t="s"/>
      <c r="BF627" t="s"/>
      <c r="BG627" t="s"/>
      <c r="BH627" t="s"/>
      <c r="BI627" t="s"/>
      <c r="BJ627" t="s"/>
      <c r="BK627" t="s"/>
      <c r="BL627" t="s"/>
      <c r="BM627" t="s"/>
      <c r="BN627" t="s"/>
      <c r="BO627" t="s"/>
      <c r="BP627" t="s"/>
      <c r="BQ627" t="s"/>
      <c r="BR627" t="s">
        <v>93</v>
      </c>
    </row>
    <row r="628" spans="1:70">
      <c r="A628" t="s">
        <v>70</v>
      </c>
      <c r="B628" t="s">
        <v>71</v>
      </c>
      <c r="C628" t="s">
        <v>72</v>
      </c>
      <c r="D628" t="n">
        <v>2</v>
      </c>
      <c r="E628" t="s">
        <v>183</v>
      </c>
      <c r="F628" t="n">
        <v>-1</v>
      </c>
      <c r="G628" t="s">
        <v>74</v>
      </c>
      <c r="H628" t="s">
        <v>75</v>
      </c>
      <c r="I628" t="s"/>
      <c r="J628" t="s">
        <v>76</v>
      </c>
      <c r="K628" t="n">
        <v>91</v>
      </c>
      <c r="L628" t="s">
        <v>77</v>
      </c>
      <c r="M628" t="s"/>
      <c r="N628" t="s">
        <v>184</v>
      </c>
      <c r="O628" t="s">
        <v>79</v>
      </c>
      <c r="P628" t="s">
        <v>183</v>
      </c>
      <c r="Q628" t="s"/>
      <c r="R628" t="s">
        <v>80</v>
      </c>
      <c r="S628" t="s">
        <v>185</v>
      </c>
      <c r="T628" t="s">
        <v>82</v>
      </c>
      <c r="U628" t="s"/>
      <c r="V628" t="s">
        <v>83</v>
      </c>
      <c r="W628" t="s">
        <v>84</v>
      </c>
      <c r="X628" t="s"/>
      <c r="Y628" t="s">
        <v>85</v>
      </c>
      <c r="Z628">
        <f>HYPERLINK("https://hotelmonitor-cachepage.eclerx.com/savepage/tk_15427243788442376_sr_2029.html","info")</f>
        <v/>
      </c>
      <c r="AA628" t="n">
        <v>-6796340</v>
      </c>
      <c r="AB628" t="s"/>
      <c r="AC628" t="s"/>
      <c r="AD628" t="s">
        <v>86</v>
      </c>
      <c r="AE628" t="s"/>
      <c r="AF628" t="s"/>
      <c r="AG628" t="s"/>
      <c r="AH628" t="s"/>
      <c r="AI628" t="s"/>
      <c r="AJ628" t="s"/>
      <c r="AK628" t="s">
        <v>87</v>
      </c>
      <c r="AL628" t="s">
        <v>88</v>
      </c>
      <c r="AM628" t="s"/>
      <c r="AN628" t="s">
        <v>87</v>
      </c>
      <c r="AO628" t="s"/>
      <c r="AP628" t="n">
        <v>29</v>
      </c>
      <c r="AQ628" t="s">
        <v>89</v>
      </c>
      <c r="AR628" t="s">
        <v>96</v>
      </c>
      <c r="AS628" t="s"/>
      <c r="AT628" t="s">
        <v>91</v>
      </c>
      <c r="AU628" t="s"/>
      <c r="AV628" t="s"/>
      <c r="AW628" t="s"/>
      <c r="AX628" t="s"/>
      <c r="AY628" t="n">
        <v>6796340</v>
      </c>
      <c r="AZ628" t="s">
        <v>186</v>
      </c>
      <c r="BA628" t="s"/>
      <c r="BB628" t="n">
        <v>43098</v>
      </c>
      <c r="BC628" t="s"/>
      <c r="BD628" t="s"/>
      <c r="BE628" t="s"/>
      <c r="BF628" t="s"/>
      <c r="BG628" t="s"/>
      <c r="BH628" t="s"/>
      <c r="BI628" t="s"/>
      <c r="BJ628" t="s"/>
      <c r="BK628" t="s"/>
      <c r="BL628" t="s"/>
      <c r="BM628" t="s"/>
      <c r="BN628" t="s"/>
      <c r="BO628" t="s"/>
      <c r="BP628" t="s"/>
      <c r="BQ628" t="s"/>
      <c r="BR628" t="s">
        <v>93</v>
      </c>
    </row>
    <row r="629" spans="1:70">
      <c r="A629" t="s">
        <v>70</v>
      </c>
      <c r="B629" t="s">
        <v>71</v>
      </c>
      <c r="C629" t="s">
        <v>72</v>
      </c>
      <c r="D629" t="n">
        <v>2</v>
      </c>
      <c r="E629" t="s">
        <v>183</v>
      </c>
      <c r="F629" t="n">
        <v>-1</v>
      </c>
      <c r="G629" t="s">
        <v>74</v>
      </c>
      <c r="H629" t="s">
        <v>75</v>
      </c>
      <c r="I629" t="s"/>
      <c r="J629" t="s">
        <v>76</v>
      </c>
      <c r="K629" t="n">
        <v>107</v>
      </c>
      <c r="L629" t="s">
        <v>77</v>
      </c>
      <c r="M629" t="s"/>
      <c r="N629" t="s">
        <v>184</v>
      </c>
      <c r="O629" t="s">
        <v>79</v>
      </c>
      <c r="P629" t="s">
        <v>183</v>
      </c>
      <c r="Q629" t="s"/>
      <c r="R629" t="s">
        <v>80</v>
      </c>
      <c r="S629" t="s">
        <v>187</v>
      </c>
      <c r="T629" t="s">
        <v>82</v>
      </c>
      <c r="U629" t="s"/>
      <c r="V629" t="s">
        <v>83</v>
      </c>
      <c r="W629" t="s">
        <v>84</v>
      </c>
      <c r="X629" t="s"/>
      <c r="Y629" t="s">
        <v>85</v>
      </c>
      <c r="Z629">
        <f>HYPERLINK("https://hotelmonitor-cachepage.eclerx.com/savepage/tk_15427243788442376_sr_2029.html","info")</f>
        <v/>
      </c>
      <c r="AA629" t="n">
        <v>-6796340</v>
      </c>
      <c r="AB629" t="s"/>
      <c r="AC629" t="s"/>
      <c r="AD629" t="s">
        <v>86</v>
      </c>
      <c r="AE629" t="s"/>
      <c r="AF629" t="s"/>
      <c r="AG629" t="s"/>
      <c r="AH629" t="s"/>
      <c r="AI629" t="s"/>
      <c r="AJ629" t="s"/>
      <c r="AK629" t="s">
        <v>87</v>
      </c>
      <c r="AL629" t="s">
        <v>88</v>
      </c>
      <c r="AM629" t="s"/>
      <c r="AN629" t="s">
        <v>87</v>
      </c>
      <c r="AO629" t="s"/>
      <c r="AP629" t="n">
        <v>29</v>
      </c>
      <c r="AQ629" t="s">
        <v>89</v>
      </c>
      <c r="AR629" t="s">
        <v>96</v>
      </c>
      <c r="AS629" t="s"/>
      <c r="AT629" t="s">
        <v>91</v>
      </c>
      <c r="AU629" t="s"/>
      <c r="AV629" t="s"/>
      <c r="AW629" t="s"/>
      <c r="AX629" t="s"/>
      <c r="AY629" t="n">
        <v>6796340</v>
      </c>
      <c r="AZ629" t="s">
        <v>186</v>
      </c>
      <c r="BA629" t="s"/>
      <c r="BB629" t="n">
        <v>43098</v>
      </c>
      <c r="BC629" t="s"/>
      <c r="BD629" t="s"/>
      <c r="BE629" t="s"/>
      <c r="BF629" t="s"/>
      <c r="BG629" t="s"/>
      <c r="BH629" t="s"/>
      <c r="BI629" t="s"/>
      <c r="BJ629" t="s"/>
      <c r="BK629" t="s"/>
      <c r="BL629" t="s"/>
      <c r="BM629" t="s"/>
      <c r="BN629" t="s"/>
      <c r="BO629" t="s"/>
      <c r="BP629" t="s"/>
      <c r="BQ629" t="s"/>
      <c r="BR629" t="s">
        <v>93</v>
      </c>
    </row>
    <row r="630" spans="1:70">
      <c r="A630" t="s">
        <v>70</v>
      </c>
      <c r="B630" t="s">
        <v>71</v>
      </c>
      <c r="C630" t="s">
        <v>72</v>
      </c>
      <c r="D630" t="n">
        <v>2</v>
      </c>
      <c r="E630" t="s">
        <v>183</v>
      </c>
      <c r="F630" t="n">
        <v>-1</v>
      </c>
      <c r="G630" t="s">
        <v>74</v>
      </c>
      <c r="H630" t="s">
        <v>75</v>
      </c>
      <c r="I630" t="s"/>
      <c r="J630" t="s">
        <v>76</v>
      </c>
      <c r="K630" t="n">
        <v>114</v>
      </c>
      <c r="L630" t="s">
        <v>77</v>
      </c>
      <c r="M630" t="s"/>
      <c r="N630" t="s">
        <v>188</v>
      </c>
      <c r="O630" t="s">
        <v>79</v>
      </c>
      <c r="P630" t="s">
        <v>183</v>
      </c>
      <c r="Q630" t="s"/>
      <c r="R630" t="s">
        <v>80</v>
      </c>
      <c r="S630" t="s">
        <v>95</v>
      </c>
      <c r="T630" t="s">
        <v>82</v>
      </c>
      <c r="U630" t="s"/>
      <c r="V630" t="s">
        <v>83</v>
      </c>
      <c r="W630" t="s">
        <v>84</v>
      </c>
      <c r="X630" t="s"/>
      <c r="Y630" t="s">
        <v>85</v>
      </c>
      <c r="Z630">
        <f>HYPERLINK("https://hotelmonitor-cachepage.eclerx.com/savepage/tk_15427243788442376_sr_2029.html","info")</f>
        <v/>
      </c>
      <c r="AA630" t="n">
        <v>-6796340</v>
      </c>
      <c r="AB630" t="s"/>
      <c r="AC630" t="s"/>
      <c r="AD630" t="s">
        <v>86</v>
      </c>
      <c r="AE630" t="s"/>
      <c r="AF630" t="s"/>
      <c r="AG630" t="s"/>
      <c r="AH630" t="s"/>
      <c r="AI630" t="s"/>
      <c r="AJ630" t="s"/>
      <c r="AK630" t="s">
        <v>87</v>
      </c>
      <c r="AL630" t="s">
        <v>88</v>
      </c>
      <c r="AM630" t="s"/>
      <c r="AN630" t="s">
        <v>87</v>
      </c>
      <c r="AO630" t="s"/>
      <c r="AP630" t="n">
        <v>29</v>
      </c>
      <c r="AQ630" t="s">
        <v>89</v>
      </c>
      <c r="AR630" t="s">
        <v>96</v>
      </c>
      <c r="AS630" t="s"/>
      <c r="AT630" t="s">
        <v>91</v>
      </c>
      <c r="AU630" t="s"/>
      <c r="AV630" t="s"/>
      <c r="AW630" t="s"/>
      <c r="AX630" t="s"/>
      <c r="AY630" t="n">
        <v>6796340</v>
      </c>
      <c r="AZ630" t="s">
        <v>186</v>
      </c>
      <c r="BA630" t="s"/>
      <c r="BB630" t="n">
        <v>43098</v>
      </c>
      <c r="BC630" t="s"/>
      <c r="BD630" t="s"/>
      <c r="BE630" t="s"/>
      <c r="BF630" t="s"/>
      <c r="BG630" t="s"/>
      <c r="BH630" t="s"/>
      <c r="BI630" t="s"/>
      <c r="BJ630" t="s"/>
      <c r="BK630" t="s"/>
      <c r="BL630" t="s"/>
      <c r="BM630" t="s"/>
      <c r="BN630" t="s"/>
      <c r="BO630" t="s"/>
      <c r="BP630" t="s"/>
      <c r="BQ630" t="s"/>
      <c r="BR630" t="s">
        <v>93</v>
      </c>
    </row>
    <row r="631" spans="1:70">
      <c r="A631" t="s">
        <v>70</v>
      </c>
      <c r="B631" t="s">
        <v>71</v>
      </c>
      <c r="C631" t="s">
        <v>72</v>
      </c>
      <c r="D631" t="n">
        <v>2</v>
      </c>
      <c r="E631" t="s">
        <v>183</v>
      </c>
      <c r="F631" t="n">
        <v>-1</v>
      </c>
      <c r="G631" t="s">
        <v>74</v>
      </c>
      <c r="H631" t="s">
        <v>75</v>
      </c>
      <c r="I631" t="s"/>
      <c r="J631" t="s">
        <v>76</v>
      </c>
      <c r="K631" t="n">
        <v>118</v>
      </c>
      <c r="L631" t="s">
        <v>77</v>
      </c>
      <c r="M631" t="s"/>
      <c r="N631" t="s">
        <v>189</v>
      </c>
      <c r="O631" t="s">
        <v>79</v>
      </c>
      <c r="P631" t="s">
        <v>183</v>
      </c>
      <c r="Q631" t="s"/>
      <c r="R631" t="s">
        <v>80</v>
      </c>
      <c r="S631" t="s">
        <v>98</v>
      </c>
      <c r="T631" t="s">
        <v>82</v>
      </c>
      <c r="U631" t="s"/>
      <c r="V631" t="s">
        <v>83</v>
      </c>
      <c r="W631" t="s">
        <v>84</v>
      </c>
      <c r="X631" t="s"/>
      <c r="Y631" t="s">
        <v>85</v>
      </c>
      <c r="Z631">
        <f>HYPERLINK("https://hotelmonitor-cachepage.eclerx.com/savepage/tk_15427243788442376_sr_2029.html","info")</f>
        <v/>
      </c>
      <c r="AA631" t="n">
        <v>-6796340</v>
      </c>
      <c r="AB631" t="s"/>
      <c r="AC631" t="s"/>
      <c r="AD631" t="s">
        <v>86</v>
      </c>
      <c r="AE631" t="s"/>
      <c r="AF631" t="s"/>
      <c r="AG631" t="s"/>
      <c r="AH631" t="s"/>
      <c r="AI631" t="s"/>
      <c r="AJ631" t="s"/>
      <c r="AK631" t="s">
        <v>87</v>
      </c>
      <c r="AL631" t="s">
        <v>88</v>
      </c>
      <c r="AM631" t="s"/>
      <c r="AN631" t="s">
        <v>87</v>
      </c>
      <c r="AO631" t="s"/>
      <c r="AP631" t="n">
        <v>29</v>
      </c>
      <c r="AQ631" t="s">
        <v>89</v>
      </c>
      <c r="AR631" t="s">
        <v>96</v>
      </c>
      <c r="AS631" t="s"/>
      <c r="AT631" t="s">
        <v>91</v>
      </c>
      <c r="AU631" t="s"/>
      <c r="AV631" t="s"/>
      <c r="AW631" t="s"/>
      <c r="AX631" t="s"/>
      <c r="AY631" t="n">
        <v>6796340</v>
      </c>
      <c r="AZ631" t="s">
        <v>186</v>
      </c>
      <c r="BA631" t="s"/>
      <c r="BB631" t="n">
        <v>43098</v>
      </c>
      <c r="BC631" t="s"/>
      <c r="BD631" t="s"/>
      <c r="BE631" t="s"/>
      <c r="BF631" t="s"/>
      <c r="BG631" t="s"/>
      <c r="BH631" t="s"/>
      <c r="BI631" t="s"/>
      <c r="BJ631" t="s"/>
      <c r="BK631" t="s"/>
      <c r="BL631" t="s"/>
      <c r="BM631" t="s"/>
      <c r="BN631" t="s"/>
      <c r="BO631" t="s"/>
      <c r="BP631" t="s"/>
      <c r="BQ631" t="s"/>
      <c r="BR631" t="s">
        <v>93</v>
      </c>
    </row>
    <row r="632" spans="1:70">
      <c r="A632" t="s">
        <v>70</v>
      </c>
      <c r="B632" t="s">
        <v>71</v>
      </c>
      <c r="C632" t="s">
        <v>72</v>
      </c>
      <c r="D632" t="n">
        <v>2</v>
      </c>
      <c r="E632" t="s">
        <v>183</v>
      </c>
      <c r="F632" t="n">
        <v>-1</v>
      </c>
      <c r="G632" t="s">
        <v>74</v>
      </c>
      <c r="H632" t="s">
        <v>75</v>
      </c>
      <c r="I632" t="s"/>
      <c r="J632" t="s">
        <v>76</v>
      </c>
      <c r="K632" t="n">
        <v>131</v>
      </c>
      <c r="L632" t="s">
        <v>77</v>
      </c>
      <c r="M632" t="s"/>
      <c r="N632" t="s">
        <v>190</v>
      </c>
      <c r="O632" t="s">
        <v>79</v>
      </c>
      <c r="P632" t="s">
        <v>183</v>
      </c>
      <c r="Q632" t="s"/>
      <c r="R632" t="s">
        <v>80</v>
      </c>
      <c r="S632" t="s">
        <v>134</v>
      </c>
      <c r="T632" t="s">
        <v>82</v>
      </c>
      <c r="U632" t="s"/>
      <c r="V632" t="s">
        <v>83</v>
      </c>
      <c r="W632" t="s">
        <v>84</v>
      </c>
      <c r="X632" t="s"/>
      <c r="Y632" t="s">
        <v>85</v>
      </c>
      <c r="Z632">
        <f>HYPERLINK("https://hotelmonitor-cachepage.eclerx.com/savepage/tk_15427243788442376_sr_2029.html","info")</f>
        <v/>
      </c>
      <c r="AA632" t="n">
        <v>-6796340</v>
      </c>
      <c r="AB632" t="s"/>
      <c r="AC632" t="s"/>
      <c r="AD632" t="s">
        <v>86</v>
      </c>
      <c r="AE632" t="s"/>
      <c r="AF632" t="s"/>
      <c r="AG632" t="s"/>
      <c r="AH632" t="s"/>
      <c r="AI632" t="s"/>
      <c r="AJ632" t="s"/>
      <c r="AK632" t="s">
        <v>87</v>
      </c>
      <c r="AL632" t="s">
        <v>88</v>
      </c>
      <c r="AM632" t="s"/>
      <c r="AN632" t="s">
        <v>87</v>
      </c>
      <c r="AO632" t="s"/>
      <c r="AP632" t="n">
        <v>29</v>
      </c>
      <c r="AQ632" t="s">
        <v>89</v>
      </c>
      <c r="AR632" t="s">
        <v>96</v>
      </c>
      <c r="AS632" t="s"/>
      <c r="AT632" t="s">
        <v>91</v>
      </c>
      <c r="AU632" t="s"/>
      <c r="AV632" t="s"/>
      <c r="AW632" t="s"/>
      <c r="AX632" t="s"/>
      <c r="AY632" t="n">
        <v>6796340</v>
      </c>
      <c r="AZ632" t="s">
        <v>186</v>
      </c>
      <c r="BA632" t="s"/>
      <c r="BB632" t="n">
        <v>43098</v>
      </c>
      <c r="BC632" t="s"/>
      <c r="BD632" t="s"/>
      <c r="BE632" t="s"/>
      <c r="BF632" t="s"/>
      <c r="BG632" t="s"/>
      <c r="BH632" t="s"/>
      <c r="BI632" t="s"/>
      <c r="BJ632" t="s"/>
      <c r="BK632" t="s"/>
      <c r="BL632" t="s"/>
      <c r="BM632" t="s"/>
      <c r="BN632" t="s"/>
      <c r="BO632" t="s"/>
      <c r="BP632" t="s"/>
      <c r="BQ632" t="s"/>
      <c r="BR632" t="s">
        <v>93</v>
      </c>
    </row>
    <row r="633" spans="1:70">
      <c r="A633" t="s">
        <v>70</v>
      </c>
      <c r="B633" t="s">
        <v>71</v>
      </c>
      <c r="C633" t="s">
        <v>72</v>
      </c>
      <c r="D633" t="n">
        <v>2</v>
      </c>
      <c r="E633" t="s">
        <v>183</v>
      </c>
      <c r="F633" t="n">
        <v>-1</v>
      </c>
      <c r="G633" t="s">
        <v>74</v>
      </c>
      <c r="H633" t="s">
        <v>75</v>
      </c>
      <c r="I633" t="s"/>
      <c r="J633" t="s">
        <v>76</v>
      </c>
      <c r="K633" t="n">
        <v>157</v>
      </c>
      <c r="L633" t="s">
        <v>77</v>
      </c>
      <c r="M633" t="s"/>
      <c r="N633" t="s">
        <v>191</v>
      </c>
      <c r="O633" t="s">
        <v>79</v>
      </c>
      <c r="P633" t="s">
        <v>183</v>
      </c>
      <c r="Q633" t="s"/>
      <c r="R633" t="s">
        <v>80</v>
      </c>
      <c r="S633" t="s">
        <v>192</v>
      </c>
      <c r="T633" t="s">
        <v>82</v>
      </c>
      <c r="U633" t="s"/>
      <c r="V633" t="s">
        <v>83</v>
      </c>
      <c r="W633" t="s">
        <v>84</v>
      </c>
      <c r="X633" t="s"/>
      <c r="Y633" t="s">
        <v>85</v>
      </c>
      <c r="Z633">
        <f>HYPERLINK("https://hotelmonitor-cachepage.eclerx.com/savepage/tk_15427243788442376_sr_2029.html","info")</f>
        <v/>
      </c>
      <c r="AA633" t="n">
        <v>-6796340</v>
      </c>
      <c r="AB633" t="s"/>
      <c r="AC633" t="s"/>
      <c r="AD633" t="s">
        <v>86</v>
      </c>
      <c r="AE633" t="s"/>
      <c r="AF633" t="s"/>
      <c r="AG633" t="s"/>
      <c r="AH633" t="s"/>
      <c r="AI633" t="s"/>
      <c r="AJ633" t="s"/>
      <c r="AK633" t="s">
        <v>87</v>
      </c>
      <c r="AL633" t="s">
        <v>88</v>
      </c>
      <c r="AM633" t="s"/>
      <c r="AN633" t="s">
        <v>87</v>
      </c>
      <c r="AO633" t="s"/>
      <c r="AP633" t="n">
        <v>29</v>
      </c>
      <c r="AQ633" t="s">
        <v>89</v>
      </c>
      <c r="AR633" t="s">
        <v>96</v>
      </c>
      <c r="AS633" t="s"/>
      <c r="AT633" t="s">
        <v>91</v>
      </c>
      <c r="AU633" t="s"/>
      <c r="AV633" t="s"/>
      <c r="AW633" t="s"/>
      <c r="AX633" t="s"/>
      <c r="AY633" t="n">
        <v>6796340</v>
      </c>
      <c r="AZ633" t="s">
        <v>186</v>
      </c>
      <c r="BA633" t="s"/>
      <c r="BB633" t="n">
        <v>43098</v>
      </c>
      <c r="BC633" t="s"/>
      <c r="BD633" t="s"/>
      <c r="BE633" t="s"/>
      <c r="BF633" t="s"/>
      <c r="BG633" t="s"/>
      <c r="BH633" t="s"/>
      <c r="BI633" t="s"/>
      <c r="BJ633" t="s"/>
      <c r="BK633" t="s"/>
      <c r="BL633" t="s"/>
      <c r="BM633" t="s"/>
      <c r="BN633" t="s"/>
      <c r="BO633" t="s"/>
      <c r="BP633" t="s"/>
      <c r="BQ633" t="s"/>
      <c r="BR633" t="s">
        <v>93</v>
      </c>
    </row>
    <row r="634" spans="1:70">
      <c r="A634" t="s">
        <v>70</v>
      </c>
      <c r="B634" t="s">
        <v>71</v>
      </c>
      <c r="C634" t="s">
        <v>72</v>
      </c>
      <c r="D634" t="n">
        <v>2</v>
      </c>
      <c r="E634" t="s">
        <v>183</v>
      </c>
      <c r="F634" t="n">
        <v>-1</v>
      </c>
      <c r="G634" t="s">
        <v>74</v>
      </c>
      <c r="H634" t="s">
        <v>75</v>
      </c>
      <c r="I634" t="s"/>
      <c r="J634" t="s">
        <v>76</v>
      </c>
      <c r="K634" t="n">
        <v>158</v>
      </c>
      <c r="L634" t="s">
        <v>77</v>
      </c>
      <c r="M634" t="s"/>
      <c r="N634" t="s">
        <v>193</v>
      </c>
      <c r="O634" t="s">
        <v>79</v>
      </c>
      <c r="P634" t="s">
        <v>183</v>
      </c>
      <c r="Q634" t="s"/>
      <c r="R634" t="s">
        <v>80</v>
      </c>
      <c r="S634" t="s">
        <v>111</v>
      </c>
      <c r="T634" t="s">
        <v>82</v>
      </c>
      <c r="U634" t="s"/>
      <c r="V634" t="s">
        <v>83</v>
      </c>
      <c r="W634" t="s">
        <v>84</v>
      </c>
      <c r="X634" t="s"/>
      <c r="Y634" t="s">
        <v>85</v>
      </c>
      <c r="Z634">
        <f>HYPERLINK("https://hotelmonitor-cachepage.eclerx.com/savepage/tk_15427243788442376_sr_2029.html","info")</f>
        <v/>
      </c>
      <c r="AA634" t="n">
        <v>-6796340</v>
      </c>
      <c r="AB634" t="s"/>
      <c r="AC634" t="s"/>
      <c r="AD634" t="s">
        <v>86</v>
      </c>
      <c r="AE634" t="s"/>
      <c r="AF634" t="s"/>
      <c r="AG634" t="s"/>
      <c r="AH634" t="s"/>
      <c r="AI634" t="s"/>
      <c r="AJ634" t="s"/>
      <c r="AK634" t="s">
        <v>87</v>
      </c>
      <c r="AL634" t="s">
        <v>88</v>
      </c>
      <c r="AM634" t="s"/>
      <c r="AN634" t="s">
        <v>87</v>
      </c>
      <c r="AO634" t="s"/>
      <c r="AP634" t="n">
        <v>29</v>
      </c>
      <c r="AQ634" t="s">
        <v>89</v>
      </c>
      <c r="AR634" t="s">
        <v>96</v>
      </c>
      <c r="AS634" t="s"/>
      <c r="AT634" t="s">
        <v>91</v>
      </c>
      <c r="AU634" t="s"/>
      <c r="AV634" t="s"/>
      <c r="AW634" t="s"/>
      <c r="AX634" t="s"/>
      <c r="AY634" t="n">
        <v>6796340</v>
      </c>
      <c r="AZ634" t="s">
        <v>186</v>
      </c>
      <c r="BA634" t="s"/>
      <c r="BB634" t="n">
        <v>43098</v>
      </c>
      <c r="BC634" t="s"/>
      <c r="BD634" t="s"/>
      <c r="BE634" t="s"/>
      <c r="BF634" t="s"/>
      <c r="BG634" t="s"/>
      <c r="BH634" t="s"/>
      <c r="BI634" t="s"/>
      <c r="BJ634" t="s"/>
      <c r="BK634" t="s"/>
      <c r="BL634" t="s"/>
      <c r="BM634" t="s"/>
      <c r="BN634" t="s"/>
      <c r="BO634" t="s"/>
      <c r="BP634" t="s"/>
      <c r="BQ634" t="s"/>
      <c r="BR634" t="s">
        <v>93</v>
      </c>
    </row>
    <row r="635" spans="1:70">
      <c r="A635" t="s">
        <v>70</v>
      </c>
      <c r="B635" t="s">
        <v>71</v>
      </c>
      <c r="C635" t="s">
        <v>72</v>
      </c>
      <c r="D635" t="n">
        <v>2</v>
      </c>
      <c r="E635" t="s">
        <v>183</v>
      </c>
      <c r="F635" t="n">
        <v>-1</v>
      </c>
      <c r="G635" t="s">
        <v>74</v>
      </c>
      <c r="H635" t="s">
        <v>75</v>
      </c>
      <c r="I635" t="s"/>
      <c r="J635" t="s">
        <v>76</v>
      </c>
      <c r="K635" t="n">
        <v>158</v>
      </c>
      <c r="L635" t="s">
        <v>77</v>
      </c>
      <c r="M635" t="s"/>
      <c r="N635" t="s">
        <v>191</v>
      </c>
      <c r="O635" t="s">
        <v>79</v>
      </c>
      <c r="P635" t="s">
        <v>183</v>
      </c>
      <c r="Q635" t="s"/>
      <c r="R635" t="s">
        <v>80</v>
      </c>
      <c r="S635" t="s">
        <v>111</v>
      </c>
      <c r="T635" t="s">
        <v>82</v>
      </c>
      <c r="U635" t="s"/>
      <c r="V635" t="s">
        <v>83</v>
      </c>
      <c r="W635" t="s">
        <v>84</v>
      </c>
      <c r="X635" t="s"/>
      <c r="Y635" t="s">
        <v>85</v>
      </c>
      <c r="Z635">
        <f>HYPERLINK("https://hotelmonitor-cachepage.eclerx.com/savepage/tk_15427243788442376_sr_2029.html","info")</f>
        <v/>
      </c>
      <c r="AA635" t="n">
        <v>-6796340</v>
      </c>
      <c r="AB635" t="s"/>
      <c r="AC635" t="s"/>
      <c r="AD635" t="s">
        <v>86</v>
      </c>
      <c r="AE635" t="s"/>
      <c r="AF635" t="s"/>
      <c r="AG635" t="s"/>
      <c r="AH635" t="s"/>
      <c r="AI635" t="s"/>
      <c r="AJ635" t="s"/>
      <c r="AK635" t="s">
        <v>87</v>
      </c>
      <c r="AL635" t="s">
        <v>88</v>
      </c>
      <c r="AM635" t="s"/>
      <c r="AN635" t="s">
        <v>87</v>
      </c>
      <c r="AO635" t="s"/>
      <c r="AP635" t="n">
        <v>29</v>
      </c>
      <c r="AQ635" t="s">
        <v>89</v>
      </c>
      <c r="AR635" t="s">
        <v>96</v>
      </c>
      <c r="AS635" t="s"/>
      <c r="AT635" t="s">
        <v>91</v>
      </c>
      <c r="AU635" t="s"/>
      <c r="AV635" t="s"/>
      <c r="AW635" t="s"/>
      <c r="AX635" t="s"/>
      <c r="AY635" t="n">
        <v>6796340</v>
      </c>
      <c r="AZ635" t="s">
        <v>186</v>
      </c>
      <c r="BA635" t="s"/>
      <c r="BB635" t="n">
        <v>43098</v>
      </c>
      <c r="BC635" t="s"/>
      <c r="BD635" t="s"/>
      <c r="BE635" t="s"/>
      <c r="BF635" t="s"/>
      <c r="BG635" t="s"/>
      <c r="BH635" t="s"/>
      <c r="BI635" t="s"/>
      <c r="BJ635" t="s"/>
      <c r="BK635" t="s"/>
      <c r="BL635" t="s"/>
      <c r="BM635" t="s"/>
      <c r="BN635" t="s"/>
      <c r="BO635" t="s"/>
      <c r="BP635" t="s"/>
      <c r="BQ635" t="s"/>
      <c r="BR635" t="s">
        <v>93</v>
      </c>
    </row>
    <row r="636" spans="1:70">
      <c r="A636" t="s">
        <v>70</v>
      </c>
      <c r="B636" t="s">
        <v>71</v>
      </c>
      <c r="C636" t="s">
        <v>72</v>
      </c>
      <c r="D636" t="n">
        <v>2</v>
      </c>
      <c r="E636" t="s">
        <v>183</v>
      </c>
      <c r="F636" t="n">
        <v>-1</v>
      </c>
      <c r="G636" t="s">
        <v>74</v>
      </c>
      <c r="H636" t="s">
        <v>75</v>
      </c>
      <c r="I636" t="s"/>
      <c r="J636" t="s">
        <v>76</v>
      </c>
      <c r="K636" t="n">
        <v>167</v>
      </c>
      <c r="L636" t="s">
        <v>77</v>
      </c>
      <c r="M636" t="s"/>
      <c r="N636" t="s">
        <v>193</v>
      </c>
      <c r="O636" t="s">
        <v>79</v>
      </c>
      <c r="P636" t="s">
        <v>183</v>
      </c>
      <c r="Q636" t="s"/>
      <c r="R636" t="s">
        <v>80</v>
      </c>
      <c r="S636" t="s">
        <v>194</v>
      </c>
      <c r="T636" t="s">
        <v>82</v>
      </c>
      <c r="U636" t="s"/>
      <c r="V636" t="s">
        <v>83</v>
      </c>
      <c r="W636" t="s">
        <v>84</v>
      </c>
      <c r="X636" t="s"/>
      <c r="Y636" t="s">
        <v>85</v>
      </c>
      <c r="Z636">
        <f>HYPERLINK("https://hotelmonitor-cachepage.eclerx.com/savepage/tk_15427243788442376_sr_2029.html","info")</f>
        <v/>
      </c>
      <c r="AA636" t="n">
        <v>-6796340</v>
      </c>
      <c r="AB636" t="s"/>
      <c r="AC636" t="s"/>
      <c r="AD636" t="s">
        <v>86</v>
      </c>
      <c r="AE636" t="s"/>
      <c r="AF636" t="s"/>
      <c r="AG636" t="s"/>
      <c r="AH636" t="s"/>
      <c r="AI636" t="s"/>
      <c r="AJ636" t="s"/>
      <c r="AK636" t="s">
        <v>87</v>
      </c>
      <c r="AL636" t="s">
        <v>88</v>
      </c>
      <c r="AM636" t="s"/>
      <c r="AN636" t="s">
        <v>87</v>
      </c>
      <c r="AO636" t="s"/>
      <c r="AP636" t="n">
        <v>29</v>
      </c>
      <c r="AQ636" t="s">
        <v>89</v>
      </c>
      <c r="AR636" t="s">
        <v>96</v>
      </c>
      <c r="AS636" t="s"/>
      <c r="AT636" t="s">
        <v>91</v>
      </c>
      <c r="AU636" t="s"/>
      <c r="AV636" t="s"/>
      <c r="AW636" t="s"/>
      <c r="AX636" t="s"/>
      <c r="AY636" t="n">
        <v>6796340</v>
      </c>
      <c r="AZ636" t="s">
        <v>186</v>
      </c>
      <c r="BA636" t="s"/>
      <c r="BB636" t="n">
        <v>43098</v>
      </c>
      <c r="BC636" t="s"/>
      <c r="BD636" t="s"/>
      <c r="BE636" t="s"/>
      <c r="BF636" t="s"/>
      <c r="BG636" t="s"/>
      <c r="BH636" t="s"/>
      <c r="BI636" t="s"/>
      <c r="BJ636" t="s"/>
      <c r="BK636" t="s"/>
      <c r="BL636" t="s"/>
      <c r="BM636" t="s"/>
      <c r="BN636" t="s"/>
      <c r="BO636" t="s"/>
      <c r="BP636" t="s"/>
      <c r="BQ636" t="s"/>
      <c r="BR636" t="s">
        <v>93</v>
      </c>
    </row>
    <row r="637" spans="1:70">
      <c r="A637" t="s">
        <v>70</v>
      </c>
      <c r="B637" t="s">
        <v>71</v>
      </c>
      <c r="C637" t="s">
        <v>72</v>
      </c>
      <c r="D637" t="n">
        <v>2</v>
      </c>
      <c r="E637" t="s">
        <v>183</v>
      </c>
      <c r="F637" t="n">
        <v>-1</v>
      </c>
      <c r="G637" t="s">
        <v>74</v>
      </c>
      <c r="H637" t="s">
        <v>75</v>
      </c>
      <c r="I637" t="s"/>
      <c r="J637" t="s">
        <v>76</v>
      </c>
      <c r="K637" t="n">
        <v>198</v>
      </c>
      <c r="L637" t="s">
        <v>77</v>
      </c>
      <c r="M637" t="s"/>
      <c r="N637" t="s">
        <v>195</v>
      </c>
      <c r="O637" t="s">
        <v>79</v>
      </c>
      <c r="P637" t="s">
        <v>183</v>
      </c>
      <c r="Q637" t="s"/>
      <c r="R637" t="s">
        <v>80</v>
      </c>
      <c r="S637" t="s">
        <v>196</v>
      </c>
      <c r="T637" t="s">
        <v>82</v>
      </c>
      <c r="U637" t="s"/>
      <c r="V637" t="s">
        <v>83</v>
      </c>
      <c r="W637" t="s">
        <v>84</v>
      </c>
      <c r="X637" t="s"/>
      <c r="Y637" t="s">
        <v>85</v>
      </c>
      <c r="Z637">
        <f>HYPERLINK("https://hotelmonitor-cachepage.eclerx.com/savepage/tk_15427243788442376_sr_2029.html","info")</f>
        <v/>
      </c>
      <c r="AA637" t="n">
        <v>-6796340</v>
      </c>
      <c r="AB637" t="s"/>
      <c r="AC637" t="s"/>
      <c r="AD637" t="s">
        <v>86</v>
      </c>
      <c r="AE637" t="s"/>
      <c r="AF637" t="s"/>
      <c r="AG637" t="s"/>
      <c r="AH637" t="s"/>
      <c r="AI637" t="s"/>
      <c r="AJ637" t="s"/>
      <c r="AK637" t="s">
        <v>87</v>
      </c>
      <c r="AL637" t="s">
        <v>88</v>
      </c>
      <c r="AM637" t="s"/>
      <c r="AN637" t="s">
        <v>87</v>
      </c>
      <c r="AO637" t="s"/>
      <c r="AP637" t="n">
        <v>29</v>
      </c>
      <c r="AQ637" t="s">
        <v>89</v>
      </c>
      <c r="AR637" t="s">
        <v>96</v>
      </c>
      <c r="AS637" t="s"/>
      <c r="AT637" t="s">
        <v>91</v>
      </c>
      <c r="AU637" t="s"/>
      <c r="AV637" t="s"/>
      <c r="AW637" t="s"/>
      <c r="AX637" t="s"/>
      <c r="AY637" t="n">
        <v>6796340</v>
      </c>
      <c r="AZ637" t="s">
        <v>186</v>
      </c>
      <c r="BA637" t="s"/>
      <c r="BB637" t="n">
        <v>43098</v>
      </c>
      <c r="BC637" t="s"/>
      <c r="BD637" t="s"/>
      <c r="BE637" t="s"/>
      <c r="BF637" t="s"/>
      <c r="BG637" t="s"/>
      <c r="BH637" t="s"/>
      <c r="BI637" t="s"/>
      <c r="BJ637" t="s"/>
      <c r="BK637" t="s"/>
      <c r="BL637" t="s"/>
      <c r="BM637" t="s"/>
      <c r="BN637" t="s"/>
      <c r="BO637" t="s"/>
      <c r="BP637" t="s"/>
      <c r="BQ637" t="s"/>
      <c r="BR637" t="s">
        <v>93</v>
      </c>
    </row>
    <row r="638" spans="1:70">
      <c r="A638" t="s">
        <v>70</v>
      </c>
      <c r="B638" t="s">
        <v>71</v>
      </c>
      <c r="C638" t="s">
        <v>72</v>
      </c>
      <c r="D638" t="n">
        <v>2</v>
      </c>
      <c r="E638" t="s">
        <v>183</v>
      </c>
      <c r="F638" t="n">
        <v>-1</v>
      </c>
      <c r="G638" t="s">
        <v>74</v>
      </c>
      <c r="H638" t="s">
        <v>75</v>
      </c>
      <c r="I638" t="s"/>
      <c r="J638" t="s">
        <v>76</v>
      </c>
      <c r="K638" t="n">
        <v>198</v>
      </c>
      <c r="L638" t="s">
        <v>77</v>
      </c>
      <c r="M638" t="s"/>
      <c r="N638" t="s">
        <v>197</v>
      </c>
      <c r="O638" t="s">
        <v>79</v>
      </c>
      <c r="P638" t="s">
        <v>183</v>
      </c>
      <c r="Q638" t="s"/>
      <c r="R638" t="s">
        <v>80</v>
      </c>
      <c r="S638" t="s">
        <v>196</v>
      </c>
      <c r="T638" t="s">
        <v>82</v>
      </c>
      <c r="U638" t="s"/>
      <c r="V638" t="s">
        <v>83</v>
      </c>
      <c r="W638" t="s">
        <v>84</v>
      </c>
      <c r="X638" t="s"/>
      <c r="Y638" t="s">
        <v>85</v>
      </c>
      <c r="Z638">
        <f>HYPERLINK("https://hotelmonitor-cachepage.eclerx.com/savepage/tk_15427243788442376_sr_2029.html","info")</f>
        <v/>
      </c>
      <c r="AA638" t="n">
        <v>-6796340</v>
      </c>
      <c r="AB638" t="s"/>
      <c r="AC638" t="s"/>
      <c r="AD638" t="s">
        <v>86</v>
      </c>
      <c r="AE638" t="s"/>
      <c r="AF638" t="s"/>
      <c r="AG638" t="s"/>
      <c r="AH638" t="s"/>
      <c r="AI638" t="s"/>
      <c r="AJ638" t="s"/>
      <c r="AK638" t="s">
        <v>87</v>
      </c>
      <c r="AL638" t="s">
        <v>88</v>
      </c>
      <c r="AM638" t="s"/>
      <c r="AN638" t="s">
        <v>87</v>
      </c>
      <c r="AO638" t="s"/>
      <c r="AP638" t="n">
        <v>29</v>
      </c>
      <c r="AQ638" t="s">
        <v>89</v>
      </c>
      <c r="AR638" t="s">
        <v>96</v>
      </c>
      <c r="AS638" t="s"/>
      <c r="AT638" t="s">
        <v>91</v>
      </c>
      <c r="AU638" t="s"/>
      <c r="AV638" t="s"/>
      <c r="AW638" t="s"/>
      <c r="AX638" t="s"/>
      <c r="AY638" t="n">
        <v>6796340</v>
      </c>
      <c r="AZ638" t="s">
        <v>186</v>
      </c>
      <c r="BA638" t="s"/>
      <c r="BB638" t="n">
        <v>43098</v>
      </c>
      <c r="BC638" t="s"/>
      <c r="BD638" t="s"/>
      <c r="BE638" t="s"/>
      <c r="BF638" t="s"/>
      <c r="BG638" t="s"/>
      <c r="BH638" t="s"/>
      <c r="BI638" t="s"/>
      <c r="BJ638" t="s"/>
      <c r="BK638" t="s"/>
      <c r="BL638" t="s"/>
      <c r="BM638" t="s"/>
      <c r="BN638" t="s"/>
      <c r="BO638" t="s"/>
      <c r="BP638" t="s"/>
      <c r="BQ638" t="s"/>
      <c r="BR638" t="s">
        <v>93</v>
      </c>
    </row>
    <row r="639" spans="1:70">
      <c r="A639" t="s">
        <v>70</v>
      </c>
      <c r="B639" t="s">
        <v>71</v>
      </c>
      <c r="C639" t="s">
        <v>72</v>
      </c>
      <c r="D639" t="n">
        <v>2</v>
      </c>
      <c r="E639" t="s">
        <v>183</v>
      </c>
      <c r="F639" t="n">
        <v>-1</v>
      </c>
      <c r="G639" t="s">
        <v>74</v>
      </c>
      <c r="H639" t="s">
        <v>75</v>
      </c>
      <c r="I639" t="s"/>
      <c r="J639" t="s">
        <v>76</v>
      </c>
      <c r="K639" t="n">
        <v>363</v>
      </c>
      <c r="L639" t="s">
        <v>77</v>
      </c>
      <c r="M639" t="s"/>
      <c r="N639" t="s">
        <v>198</v>
      </c>
      <c r="O639" t="s">
        <v>79</v>
      </c>
      <c r="P639" t="s">
        <v>183</v>
      </c>
      <c r="Q639" t="s"/>
      <c r="R639" t="s">
        <v>80</v>
      </c>
      <c r="S639" t="s">
        <v>199</v>
      </c>
      <c r="T639" t="s">
        <v>82</v>
      </c>
      <c r="U639" t="s"/>
      <c r="V639" t="s">
        <v>83</v>
      </c>
      <c r="W639" t="s">
        <v>84</v>
      </c>
      <c r="X639" t="s"/>
      <c r="Y639" t="s">
        <v>85</v>
      </c>
      <c r="Z639">
        <f>HYPERLINK("https://hotelmonitor-cachepage.eclerx.com/savepage/tk_15427243788442376_sr_2029.html","info")</f>
        <v/>
      </c>
      <c r="AA639" t="n">
        <v>-6796340</v>
      </c>
      <c r="AB639" t="s"/>
      <c r="AC639" t="s"/>
      <c r="AD639" t="s">
        <v>86</v>
      </c>
      <c r="AE639" t="s"/>
      <c r="AF639" t="s"/>
      <c r="AG639" t="s"/>
      <c r="AH639" t="s"/>
      <c r="AI639" t="s"/>
      <c r="AJ639" t="s"/>
      <c r="AK639" t="s">
        <v>87</v>
      </c>
      <c r="AL639" t="s">
        <v>88</v>
      </c>
      <c r="AM639" t="s"/>
      <c r="AN639" t="s">
        <v>87</v>
      </c>
      <c r="AO639" t="s"/>
      <c r="AP639" t="n">
        <v>29</v>
      </c>
      <c r="AQ639" t="s">
        <v>89</v>
      </c>
      <c r="AR639" t="s">
        <v>96</v>
      </c>
      <c r="AS639" t="s"/>
      <c r="AT639" t="s">
        <v>91</v>
      </c>
      <c r="AU639" t="s"/>
      <c r="AV639" t="s"/>
      <c r="AW639" t="s"/>
      <c r="AX639" t="s"/>
      <c r="AY639" t="n">
        <v>6796340</v>
      </c>
      <c r="AZ639" t="s">
        <v>186</v>
      </c>
      <c r="BA639" t="s"/>
      <c r="BB639" t="n">
        <v>43098</v>
      </c>
      <c r="BC639" t="s"/>
      <c r="BD639" t="s"/>
      <c r="BE639" t="s"/>
      <c r="BF639" t="s"/>
      <c r="BG639" t="s"/>
      <c r="BH639" t="s"/>
      <c r="BI639" t="s"/>
      <c r="BJ639" t="s"/>
      <c r="BK639" t="s"/>
      <c r="BL639" t="s"/>
      <c r="BM639" t="s"/>
      <c r="BN639" t="s"/>
      <c r="BO639" t="s"/>
      <c r="BP639" t="s"/>
      <c r="BQ639" t="s"/>
      <c r="BR639" t="s">
        <v>93</v>
      </c>
    </row>
    <row r="640" spans="1:70">
      <c r="A640" t="s">
        <v>70</v>
      </c>
      <c r="B640" t="s">
        <v>71</v>
      </c>
      <c r="C640" t="s">
        <v>72</v>
      </c>
      <c r="D640" t="n">
        <v>2</v>
      </c>
      <c r="E640" t="s">
        <v>200</v>
      </c>
      <c r="F640" t="n">
        <v>-1</v>
      </c>
      <c r="G640" t="s">
        <v>74</v>
      </c>
      <c r="H640" t="s">
        <v>75</v>
      </c>
      <c r="I640" t="s"/>
      <c r="J640" t="s">
        <v>76</v>
      </c>
      <c r="K640" t="n">
        <v>80</v>
      </c>
      <c r="L640" t="s">
        <v>77</v>
      </c>
      <c r="M640" t="s"/>
      <c r="N640" t="s">
        <v>201</v>
      </c>
      <c r="O640" t="s">
        <v>79</v>
      </c>
      <c r="P640" t="s">
        <v>200</v>
      </c>
      <c r="Q640" t="s"/>
      <c r="R640" t="s">
        <v>80</v>
      </c>
      <c r="S640" t="s">
        <v>177</v>
      </c>
      <c r="T640" t="s">
        <v>82</v>
      </c>
      <c r="U640" t="s"/>
      <c r="V640" t="s">
        <v>83</v>
      </c>
      <c r="W640" t="s">
        <v>84</v>
      </c>
      <c r="X640" t="s"/>
      <c r="Y640" t="s">
        <v>85</v>
      </c>
      <c r="Z640">
        <f>HYPERLINK("https://hotelmonitor-cachepage.eclerx.com/savepage/tk_15427245806165776_sr_2029.html","info")</f>
        <v/>
      </c>
      <c r="AA640" t="n">
        <v>-6796351</v>
      </c>
      <c r="AB640" t="s"/>
      <c r="AC640" t="s"/>
      <c r="AD640" t="s">
        <v>86</v>
      </c>
      <c r="AE640" t="s"/>
      <c r="AF640" t="s"/>
      <c r="AG640" t="s"/>
      <c r="AH640" t="s"/>
      <c r="AI640" t="s"/>
      <c r="AJ640" t="s"/>
      <c r="AK640" t="s">
        <v>87</v>
      </c>
      <c r="AL640" t="s">
        <v>88</v>
      </c>
      <c r="AM640" t="s"/>
      <c r="AN640" t="s">
        <v>87</v>
      </c>
      <c r="AO640" t="s"/>
      <c r="AP640" t="n">
        <v>110</v>
      </c>
      <c r="AQ640" t="s">
        <v>89</v>
      </c>
      <c r="AR640" t="s">
        <v>96</v>
      </c>
      <c r="AS640" t="s"/>
      <c r="AT640" t="s">
        <v>91</v>
      </c>
      <c r="AU640" t="s"/>
      <c r="AV640" t="s"/>
      <c r="AW640" t="s"/>
      <c r="AX640" t="s"/>
      <c r="AY640" t="n">
        <v>6796351</v>
      </c>
      <c r="AZ640" t="s">
        <v>202</v>
      </c>
      <c r="BA640" t="s"/>
      <c r="BB640" t="n">
        <v>90148</v>
      </c>
      <c r="BC640" t="s"/>
      <c r="BD640" t="s"/>
      <c r="BE640" t="s"/>
      <c r="BF640" t="s"/>
      <c r="BG640" t="s"/>
      <c r="BH640" t="s"/>
      <c r="BI640" t="s"/>
      <c r="BJ640" t="s"/>
      <c r="BK640" t="s"/>
      <c r="BL640" t="s"/>
      <c r="BM640" t="s"/>
      <c r="BN640" t="s"/>
      <c r="BO640" t="s"/>
      <c r="BP640" t="s"/>
      <c r="BQ640" t="s"/>
      <c r="BR640" t="s">
        <v>104</v>
      </c>
    </row>
    <row r="641" spans="1:70">
      <c r="A641" t="s">
        <v>70</v>
      </c>
      <c r="B641" t="s">
        <v>71</v>
      </c>
      <c r="C641" t="s">
        <v>72</v>
      </c>
      <c r="D641" t="n">
        <v>2</v>
      </c>
      <c r="E641" t="s">
        <v>200</v>
      </c>
      <c r="F641" t="n">
        <v>-1</v>
      </c>
      <c r="G641" t="s">
        <v>74</v>
      </c>
      <c r="H641" t="s">
        <v>75</v>
      </c>
      <c r="I641" t="s"/>
      <c r="J641" t="s">
        <v>76</v>
      </c>
      <c r="K641" t="n">
        <v>141</v>
      </c>
      <c r="L641" t="s">
        <v>77</v>
      </c>
      <c r="M641" t="s"/>
      <c r="N641" t="s">
        <v>203</v>
      </c>
      <c r="O641" t="s">
        <v>79</v>
      </c>
      <c r="P641" t="s">
        <v>200</v>
      </c>
      <c r="Q641" t="s"/>
      <c r="R641" t="s">
        <v>80</v>
      </c>
      <c r="S641" t="s">
        <v>204</v>
      </c>
      <c r="T641" t="s">
        <v>82</v>
      </c>
      <c r="U641" t="s"/>
      <c r="V641" t="s">
        <v>83</v>
      </c>
      <c r="W641" t="s">
        <v>108</v>
      </c>
      <c r="X641" t="s"/>
      <c r="Y641" t="s">
        <v>85</v>
      </c>
      <c r="Z641">
        <f>HYPERLINK("https://hotelmonitor-cachepage.eclerx.com/savepage/tk_15427245806165776_sr_2029.html","info")</f>
        <v/>
      </c>
      <c r="AA641" t="n">
        <v>-6796351</v>
      </c>
      <c r="AB641" t="s"/>
      <c r="AC641" t="s"/>
      <c r="AD641" t="s">
        <v>86</v>
      </c>
      <c r="AE641" t="s"/>
      <c r="AF641" t="s"/>
      <c r="AG641" t="s"/>
      <c r="AH641" t="s"/>
      <c r="AI641" t="s"/>
      <c r="AJ641" t="s"/>
      <c r="AK641" t="s">
        <v>87</v>
      </c>
      <c r="AL641" t="s">
        <v>88</v>
      </c>
      <c r="AM641" t="s"/>
      <c r="AN641" t="s">
        <v>87</v>
      </c>
      <c r="AO641" t="s"/>
      <c r="AP641" t="n">
        <v>110</v>
      </c>
      <c r="AQ641" t="s">
        <v>89</v>
      </c>
      <c r="AR641" t="s">
        <v>90</v>
      </c>
      <c r="AS641" t="s"/>
      <c r="AT641" t="s">
        <v>91</v>
      </c>
      <c r="AU641" t="s"/>
      <c r="AV641" t="s"/>
      <c r="AW641" t="s"/>
      <c r="AX641" t="s"/>
      <c r="AY641" t="n">
        <v>6796351</v>
      </c>
      <c r="AZ641" t="s">
        <v>202</v>
      </c>
      <c r="BA641" t="s"/>
      <c r="BB641" t="n">
        <v>90148</v>
      </c>
      <c r="BC641" t="s"/>
      <c r="BD641" t="s"/>
      <c r="BE641" t="s"/>
      <c r="BF641" t="s"/>
      <c r="BG641" t="s"/>
      <c r="BH641" t="s"/>
      <c r="BI641" t="s"/>
      <c r="BJ641" t="s"/>
      <c r="BK641" t="s"/>
      <c r="BL641" t="s"/>
      <c r="BM641" t="s"/>
      <c r="BN641" t="s"/>
      <c r="BO641" t="s"/>
      <c r="BP641" t="s"/>
      <c r="BQ641" t="s"/>
      <c r="BR641" t="s">
        <v>104</v>
      </c>
    </row>
    <row r="642" spans="1:70">
      <c r="A642" t="s">
        <v>70</v>
      </c>
      <c r="B642" t="s">
        <v>71</v>
      </c>
      <c r="C642" t="s">
        <v>72</v>
      </c>
      <c r="D642" t="n">
        <v>2</v>
      </c>
      <c r="E642" t="s">
        <v>200</v>
      </c>
      <c r="F642" t="n">
        <v>-1</v>
      </c>
      <c r="G642" t="s">
        <v>74</v>
      </c>
      <c r="H642" t="s">
        <v>75</v>
      </c>
      <c r="I642" t="s"/>
      <c r="J642" t="s">
        <v>76</v>
      </c>
      <c r="K642" t="n">
        <v>151</v>
      </c>
      <c r="L642" t="s">
        <v>77</v>
      </c>
      <c r="M642" t="s"/>
      <c r="N642" t="s">
        <v>205</v>
      </c>
      <c r="O642" t="s">
        <v>79</v>
      </c>
      <c r="P642" t="s">
        <v>200</v>
      </c>
      <c r="Q642" t="s"/>
      <c r="R642" t="s">
        <v>80</v>
      </c>
      <c r="S642" t="s">
        <v>206</v>
      </c>
      <c r="T642" t="s">
        <v>82</v>
      </c>
      <c r="U642" t="s"/>
      <c r="V642" t="s">
        <v>83</v>
      </c>
      <c r="W642" t="s">
        <v>108</v>
      </c>
      <c r="X642" t="s"/>
      <c r="Y642" t="s">
        <v>85</v>
      </c>
      <c r="Z642">
        <f>HYPERLINK("https://hotelmonitor-cachepage.eclerx.com/savepage/tk_15427245806165776_sr_2029.html","info")</f>
        <v/>
      </c>
      <c r="AA642" t="n">
        <v>-6796351</v>
      </c>
      <c r="AB642" t="s"/>
      <c r="AC642" t="s"/>
      <c r="AD642" t="s">
        <v>86</v>
      </c>
      <c r="AE642" t="s"/>
      <c r="AF642" t="s"/>
      <c r="AG642" t="s"/>
      <c r="AH642" t="s"/>
      <c r="AI642" t="s"/>
      <c r="AJ642" t="s"/>
      <c r="AK642" t="s">
        <v>87</v>
      </c>
      <c r="AL642" t="s">
        <v>88</v>
      </c>
      <c r="AM642" t="s"/>
      <c r="AN642" t="s">
        <v>87</v>
      </c>
      <c r="AO642" t="s"/>
      <c r="AP642" t="n">
        <v>110</v>
      </c>
      <c r="AQ642" t="s">
        <v>89</v>
      </c>
      <c r="AR642" t="s">
        <v>90</v>
      </c>
      <c r="AS642" t="s"/>
      <c r="AT642" t="s">
        <v>91</v>
      </c>
      <c r="AU642" t="s"/>
      <c r="AV642" t="s"/>
      <c r="AW642" t="s"/>
      <c r="AX642" t="s"/>
      <c r="AY642" t="n">
        <v>6796351</v>
      </c>
      <c r="AZ642" t="s">
        <v>202</v>
      </c>
      <c r="BA642" t="s"/>
      <c r="BB642" t="n">
        <v>90148</v>
      </c>
      <c r="BC642" t="s"/>
      <c r="BD642" t="s"/>
      <c r="BE642" t="s"/>
      <c r="BF642" t="s"/>
      <c r="BG642" t="s"/>
      <c r="BH642" t="s"/>
      <c r="BI642" t="s"/>
      <c r="BJ642" t="s"/>
      <c r="BK642" t="s"/>
      <c r="BL642" t="s"/>
      <c r="BM642" t="s"/>
      <c r="BN642" t="s"/>
      <c r="BO642" t="s"/>
      <c r="BP642" t="s"/>
      <c r="BQ642" t="s"/>
      <c r="BR642" t="s">
        <v>104</v>
      </c>
    </row>
    <row r="643" spans="1:70">
      <c r="A643" t="s">
        <v>70</v>
      </c>
      <c r="B643" t="s">
        <v>71</v>
      </c>
      <c r="C643" t="s">
        <v>72</v>
      </c>
      <c r="D643" t="n">
        <v>2</v>
      </c>
      <c r="E643" t="s">
        <v>200</v>
      </c>
      <c r="F643" t="n">
        <v>-1</v>
      </c>
      <c r="G643" t="s">
        <v>74</v>
      </c>
      <c r="H643" t="s">
        <v>75</v>
      </c>
      <c r="I643" t="s"/>
      <c r="J643" t="s">
        <v>76</v>
      </c>
      <c r="K643" t="n">
        <v>156</v>
      </c>
      <c r="L643" t="s">
        <v>77</v>
      </c>
      <c r="M643" t="s"/>
      <c r="N643" t="s">
        <v>201</v>
      </c>
      <c r="O643" t="s">
        <v>79</v>
      </c>
      <c r="P643" t="s">
        <v>200</v>
      </c>
      <c r="Q643" t="s"/>
      <c r="R643" t="s">
        <v>80</v>
      </c>
      <c r="S643" t="s">
        <v>207</v>
      </c>
      <c r="T643" t="s">
        <v>82</v>
      </c>
      <c r="U643" t="s"/>
      <c r="V643" t="s">
        <v>83</v>
      </c>
      <c r="W643" t="s">
        <v>108</v>
      </c>
      <c r="X643" t="s"/>
      <c r="Y643" t="s">
        <v>85</v>
      </c>
      <c r="Z643">
        <f>HYPERLINK("https://hotelmonitor-cachepage.eclerx.com/savepage/tk_15427245806165776_sr_2029.html","info")</f>
        <v/>
      </c>
      <c r="AA643" t="n">
        <v>-6796351</v>
      </c>
      <c r="AB643" t="s"/>
      <c r="AC643" t="s"/>
      <c r="AD643" t="s">
        <v>86</v>
      </c>
      <c r="AE643" t="s"/>
      <c r="AF643" t="s"/>
      <c r="AG643" t="s"/>
      <c r="AH643" t="s"/>
      <c r="AI643" t="s"/>
      <c r="AJ643" t="s"/>
      <c r="AK643" t="s">
        <v>87</v>
      </c>
      <c r="AL643" t="s">
        <v>88</v>
      </c>
      <c r="AM643" t="s"/>
      <c r="AN643" t="s">
        <v>87</v>
      </c>
      <c r="AO643" t="s"/>
      <c r="AP643" t="n">
        <v>110</v>
      </c>
      <c r="AQ643" t="s">
        <v>89</v>
      </c>
      <c r="AR643" t="s">
        <v>96</v>
      </c>
      <c r="AS643" t="s"/>
      <c r="AT643" t="s">
        <v>91</v>
      </c>
      <c r="AU643" t="s"/>
      <c r="AV643" t="s"/>
      <c r="AW643" t="s"/>
      <c r="AX643" t="s"/>
      <c r="AY643" t="n">
        <v>6796351</v>
      </c>
      <c r="AZ643" t="s">
        <v>202</v>
      </c>
      <c r="BA643" t="s"/>
      <c r="BB643" t="n">
        <v>90148</v>
      </c>
      <c r="BC643" t="s"/>
      <c r="BD643" t="s"/>
      <c r="BE643" t="s"/>
      <c r="BF643" t="s"/>
      <c r="BG643" t="s"/>
      <c r="BH643" t="s"/>
      <c r="BI643" t="s"/>
      <c r="BJ643" t="s"/>
      <c r="BK643" t="s"/>
      <c r="BL643" t="s"/>
      <c r="BM643" t="s"/>
      <c r="BN643" t="s"/>
      <c r="BO643" t="s"/>
      <c r="BP643" t="s"/>
      <c r="BQ643" t="s"/>
      <c r="BR643" t="s">
        <v>104</v>
      </c>
    </row>
    <row r="644" spans="1:70">
      <c r="A644" t="s">
        <v>70</v>
      </c>
      <c r="B644" t="s">
        <v>71</v>
      </c>
      <c r="C644" t="s">
        <v>72</v>
      </c>
      <c r="D644" t="n">
        <v>2</v>
      </c>
      <c r="E644" t="s">
        <v>200</v>
      </c>
      <c r="F644" t="n">
        <v>-1</v>
      </c>
      <c r="G644" t="s">
        <v>74</v>
      </c>
      <c r="H644" t="s">
        <v>75</v>
      </c>
      <c r="I644" t="s"/>
      <c r="J644" t="s">
        <v>76</v>
      </c>
      <c r="K644" t="n">
        <v>187</v>
      </c>
      <c r="L644" t="s">
        <v>77</v>
      </c>
      <c r="M644" t="s"/>
      <c r="N644" t="s">
        <v>203</v>
      </c>
      <c r="O644" t="s">
        <v>79</v>
      </c>
      <c r="P644" t="s">
        <v>200</v>
      </c>
      <c r="Q644" t="s"/>
      <c r="R644" t="s">
        <v>80</v>
      </c>
      <c r="S644" t="s">
        <v>208</v>
      </c>
      <c r="T644" t="s">
        <v>82</v>
      </c>
      <c r="U644" t="s"/>
      <c r="V644" t="s">
        <v>83</v>
      </c>
      <c r="W644" t="s">
        <v>161</v>
      </c>
      <c r="X644" t="s"/>
      <c r="Y644" t="s">
        <v>85</v>
      </c>
      <c r="Z644">
        <f>HYPERLINK("https://hotelmonitor-cachepage.eclerx.com/savepage/tk_15427245806165776_sr_2029.html","info")</f>
        <v/>
      </c>
      <c r="AA644" t="n">
        <v>-6796351</v>
      </c>
      <c r="AB644" t="s"/>
      <c r="AC644" t="s"/>
      <c r="AD644" t="s">
        <v>86</v>
      </c>
      <c r="AE644" t="s"/>
      <c r="AF644" t="s"/>
      <c r="AG644" t="s"/>
      <c r="AH644" t="s"/>
      <c r="AI644" t="s"/>
      <c r="AJ644" t="s"/>
      <c r="AK644" t="s">
        <v>87</v>
      </c>
      <c r="AL644" t="s">
        <v>88</v>
      </c>
      <c r="AM644" t="s"/>
      <c r="AN644" t="s">
        <v>87</v>
      </c>
      <c r="AO644" t="s"/>
      <c r="AP644" t="n">
        <v>110</v>
      </c>
      <c r="AQ644" t="s">
        <v>89</v>
      </c>
      <c r="AR644" t="s">
        <v>90</v>
      </c>
      <c r="AS644" t="s"/>
      <c r="AT644" t="s">
        <v>91</v>
      </c>
      <c r="AU644" t="s"/>
      <c r="AV644" t="s"/>
      <c r="AW644" t="s"/>
      <c r="AX644" t="s"/>
      <c r="AY644" t="n">
        <v>6796351</v>
      </c>
      <c r="AZ644" t="s">
        <v>202</v>
      </c>
      <c r="BA644" t="s"/>
      <c r="BB644" t="n">
        <v>90148</v>
      </c>
      <c r="BC644" t="s"/>
      <c r="BD644" t="s"/>
      <c r="BE644" t="s"/>
      <c r="BF644" t="s"/>
      <c r="BG644" t="s"/>
      <c r="BH644" t="s"/>
      <c r="BI644" t="s"/>
      <c r="BJ644" t="s"/>
      <c r="BK644" t="s"/>
      <c r="BL644" t="s"/>
      <c r="BM644" t="s"/>
      <c r="BN644" t="s"/>
      <c r="BO644" t="s"/>
      <c r="BP644" t="s"/>
      <c r="BQ644" t="s"/>
      <c r="BR644" t="s">
        <v>104</v>
      </c>
    </row>
    <row r="645" spans="1:70">
      <c r="A645" t="s">
        <v>70</v>
      </c>
      <c r="B645" t="s">
        <v>71</v>
      </c>
      <c r="C645" t="s">
        <v>72</v>
      </c>
      <c r="D645" t="n">
        <v>2</v>
      </c>
      <c r="E645" t="s">
        <v>200</v>
      </c>
      <c r="F645" t="n">
        <v>-1</v>
      </c>
      <c r="G645" t="s">
        <v>74</v>
      </c>
      <c r="H645" t="s">
        <v>75</v>
      </c>
      <c r="I645" t="s"/>
      <c r="J645" t="s">
        <v>76</v>
      </c>
      <c r="K645" t="n">
        <v>197</v>
      </c>
      <c r="L645" t="s">
        <v>77</v>
      </c>
      <c r="M645" t="s"/>
      <c r="N645" t="s">
        <v>205</v>
      </c>
      <c r="O645" t="s">
        <v>79</v>
      </c>
      <c r="P645" t="s">
        <v>200</v>
      </c>
      <c r="Q645" t="s"/>
      <c r="R645" t="s">
        <v>80</v>
      </c>
      <c r="S645" t="s">
        <v>209</v>
      </c>
      <c r="T645" t="s">
        <v>82</v>
      </c>
      <c r="U645" t="s"/>
      <c r="V645" t="s">
        <v>83</v>
      </c>
      <c r="W645" t="s">
        <v>161</v>
      </c>
      <c r="X645" t="s"/>
      <c r="Y645" t="s">
        <v>85</v>
      </c>
      <c r="Z645">
        <f>HYPERLINK("https://hotelmonitor-cachepage.eclerx.com/savepage/tk_15427245806165776_sr_2029.html","info")</f>
        <v/>
      </c>
      <c r="AA645" t="n">
        <v>-6796351</v>
      </c>
      <c r="AB645" t="s"/>
      <c r="AC645" t="s"/>
      <c r="AD645" t="s">
        <v>86</v>
      </c>
      <c r="AE645" t="s"/>
      <c r="AF645" t="s"/>
      <c r="AG645" t="s"/>
      <c r="AH645" t="s"/>
      <c r="AI645" t="s"/>
      <c r="AJ645" t="s"/>
      <c r="AK645" t="s">
        <v>87</v>
      </c>
      <c r="AL645" t="s">
        <v>88</v>
      </c>
      <c r="AM645" t="s"/>
      <c r="AN645" t="s">
        <v>87</v>
      </c>
      <c r="AO645" t="s"/>
      <c r="AP645" t="n">
        <v>110</v>
      </c>
      <c r="AQ645" t="s">
        <v>89</v>
      </c>
      <c r="AR645" t="s">
        <v>90</v>
      </c>
      <c r="AS645" t="s"/>
      <c r="AT645" t="s">
        <v>91</v>
      </c>
      <c r="AU645" t="s"/>
      <c r="AV645" t="s"/>
      <c r="AW645" t="s"/>
      <c r="AX645" t="s"/>
      <c r="AY645" t="n">
        <v>6796351</v>
      </c>
      <c r="AZ645" t="s">
        <v>202</v>
      </c>
      <c r="BA645" t="s"/>
      <c r="BB645" t="n">
        <v>90148</v>
      </c>
      <c r="BC645" t="s"/>
      <c r="BD645" t="s"/>
      <c r="BE645" t="s"/>
      <c r="BF645" t="s"/>
      <c r="BG645" t="s"/>
      <c r="BH645" t="s"/>
      <c r="BI645" t="s"/>
      <c r="BJ645" t="s"/>
      <c r="BK645" t="s"/>
      <c r="BL645" t="s"/>
      <c r="BM645" t="s"/>
      <c r="BN645" t="s"/>
      <c r="BO645" t="s"/>
      <c r="BP645" t="s"/>
      <c r="BQ645" t="s"/>
      <c r="BR645" t="s">
        <v>104</v>
      </c>
    </row>
    <row r="646" spans="1:70">
      <c r="A646" t="s">
        <v>70</v>
      </c>
      <c r="B646" t="s">
        <v>71</v>
      </c>
      <c r="C646" t="s">
        <v>72</v>
      </c>
      <c r="D646" t="n">
        <v>2</v>
      </c>
      <c r="E646" t="s">
        <v>200</v>
      </c>
      <c r="F646" t="n">
        <v>-1</v>
      </c>
      <c r="G646" t="s">
        <v>74</v>
      </c>
      <c r="H646" t="s">
        <v>75</v>
      </c>
      <c r="I646" t="s"/>
      <c r="J646" t="s">
        <v>76</v>
      </c>
      <c r="K646" t="n">
        <v>203</v>
      </c>
      <c r="L646" t="s">
        <v>77</v>
      </c>
      <c r="M646" t="s"/>
      <c r="N646" t="s">
        <v>210</v>
      </c>
      <c r="O646" t="s">
        <v>79</v>
      </c>
      <c r="P646" t="s">
        <v>200</v>
      </c>
      <c r="Q646" t="s"/>
      <c r="R646" t="s">
        <v>80</v>
      </c>
      <c r="S646" t="s">
        <v>211</v>
      </c>
      <c r="T646" t="s">
        <v>82</v>
      </c>
      <c r="U646" t="s"/>
      <c r="V646" t="s">
        <v>83</v>
      </c>
      <c r="W646" t="s">
        <v>108</v>
      </c>
      <c r="X646" t="s"/>
      <c r="Y646" t="s">
        <v>85</v>
      </c>
      <c r="Z646">
        <f>HYPERLINK("https://hotelmonitor-cachepage.eclerx.com/savepage/tk_15427245806165776_sr_2029.html","info")</f>
        <v/>
      </c>
      <c r="AA646" t="n">
        <v>-6796351</v>
      </c>
      <c r="AB646" t="s"/>
      <c r="AC646" t="s"/>
      <c r="AD646" t="s">
        <v>86</v>
      </c>
      <c r="AE646" t="s"/>
      <c r="AF646" t="s"/>
      <c r="AG646" t="s"/>
      <c r="AH646" t="s"/>
      <c r="AI646" t="s"/>
      <c r="AJ646" t="s"/>
      <c r="AK646" t="s">
        <v>87</v>
      </c>
      <c r="AL646" t="s">
        <v>88</v>
      </c>
      <c r="AM646" t="s"/>
      <c r="AN646" t="s">
        <v>87</v>
      </c>
      <c r="AO646" t="s"/>
      <c r="AP646" t="n">
        <v>110</v>
      </c>
      <c r="AQ646" t="s">
        <v>89</v>
      </c>
      <c r="AR646" t="s">
        <v>90</v>
      </c>
      <c r="AS646" t="s"/>
      <c r="AT646" t="s">
        <v>91</v>
      </c>
      <c r="AU646" t="s"/>
      <c r="AV646" t="s"/>
      <c r="AW646" t="s"/>
      <c r="AX646" t="s"/>
      <c r="AY646" t="n">
        <v>6796351</v>
      </c>
      <c r="AZ646" t="s">
        <v>202</v>
      </c>
      <c r="BA646" t="s"/>
      <c r="BB646" t="n">
        <v>90148</v>
      </c>
      <c r="BC646" t="s"/>
      <c r="BD646" t="s"/>
      <c r="BE646" t="s"/>
      <c r="BF646" t="s"/>
      <c r="BG646" t="s"/>
      <c r="BH646" t="s"/>
      <c r="BI646" t="s"/>
      <c r="BJ646" t="s"/>
      <c r="BK646" t="s"/>
      <c r="BL646" t="s"/>
      <c r="BM646" t="s"/>
      <c r="BN646" t="s"/>
      <c r="BO646" t="s"/>
      <c r="BP646" t="s"/>
      <c r="BQ646" t="s"/>
      <c r="BR646" t="s">
        <v>104</v>
      </c>
    </row>
    <row r="647" spans="1:70">
      <c r="A647" t="s">
        <v>70</v>
      </c>
      <c r="B647" t="s">
        <v>71</v>
      </c>
      <c r="C647" t="s">
        <v>72</v>
      </c>
      <c r="D647" t="n">
        <v>2</v>
      </c>
      <c r="E647" t="s">
        <v>200</v>
      </c>
      <c r="F647" t="n">
        <v>-1</v>
      </c>
      <c r="G647" t="s">
        <v>74</v>
      </c>
      <c r="H647" t="s">
        <v>75</v>
      </c>
      <c r="I647" t="s"/>
      <c r="J647" t="s">
        <v>76</v>
      </c>
      <c r="K647" t="n">
        <v>249</v>
      </c>
      <c r="L647" t="s">
        <v>77</v>
      </c>
      <c r="M647" t="s"/>
      <c r="N647" t="s">
        <v>210</v>
      </c>
      <c r="O647" t="s">
        <v>79</v>
      </c>
      <c r="P647" t="s">
        <v>200</v>
      </c>
      <c r="Q647" t="s"/>
      <c r="R647" t="s">
        <v>80</v>
      </c>
      <c r="S647" t="s">
        <v>212</v>
      </c>
      <c r="T647" t="s">
        <v>82</v>
      </c>
      <c r="U647" t="s"/>
      <c r="V647" t="s">
        <v>83</v>
      </c>
      <c r="W647" t="s">
        <v>161</v>
      </c>
      <c r="X647" t="s"/>
      <c r="Y647" t="s">
        <v>85</v>
      </c>
      <c r="Z647">
        <f>HYPERLINK("https://hotelmonitor-cachepage.eclerx.com/savepage/tk_15427245806165776_sr_2029.html","info")</f>
        <v/>
      </c>
      <c r="AA647" t="n">
        <v>-6796351</v>
      </c>
      <c r="AB647" t="s"/>
      <c r="AC647" t="s"/>
      <c r="AD647" t="s">
        <v>86</v>
      </c>
      <c r="AE647" t="s"/>
      <c r="AF647" t="s"/>
      <c r="AG647" t="s"/>
      <c r="AH647" t="s"/>
      <c r="AI647" t="s"/>
      <c r="AJ647" t="s"/>
      <c r="AK647" t="s">
        <v>87</v>
      </c>
      <c r="AL647" t="s">
        <v>88</v>
      </c>
      <c r="AM647" t="s"/>
      <c r="AN647" t="s">
        <v>87</v>
      </c>
      <c r="AO647" t="s"/>
      <c r="AP647" t="n">
        <v>110</v>
      </c>
      <c r="AQ647" t="s">
        <v>89</v>
      </c>
      <c r="AR647" t="s">
        <v>90</v>
      </c>
      <c r="AS647" t="s"/>
      <c r="AT647" t="s">
        <v>91</v>
      </c>
      <c r="AU647" t="s"/>
      <c r="AV647" t="s"/>
      <c r="AW647" t="s"/>
      <c r="AX647" t="s"/>
      <c r="AY647" t="n">
        <v>6796351</v>
      </c>
      <c r="AZ647" t="s">
        <v>202</v>
      </c>
      <c r="BA647" t="s"/>
      <c r="BB647" t="n">
        <v>90148</v>
      </c>
      <c r="BC647" t="s"/>
      <c r="BD647" t="s"/>
      <c r="BE647" t="s"/>
      <c r="BF647" t="s"/>
      <c r="BG647" t="s"/>
      <c r="BH647" t="s"/>
      <c r="BI647" t="s"/>
      <c r="BJ647" t="s"/>
      <c r="BK647" t="s"/>
      <c r="BL647" t="s"/>
      <c r="BM647" t="s"/>
      <c r="BN647" t="s"/>
      <c r="BO647" t="s"/>
      <c r="BP647" t="s"/>
      <c r="BQ647" t="s"/>
      <c r="BR647" t="s">
        <v>104</v>
      </c>
    </row>
    <row r="648" spans="1:70">
      <c r="A648" t="s">
        <v>70</v>
      </c>
      <c r="B648" t="s">
        <v>71</v>
      </c>
      <c r="C648" t="s">
        <v>72</v>
      </c>
      <c r="D648" t="n">
        <v>2</v>
      </c>
      <c r="E648" t="s">
        <v>213</v>
      </c>
      <c r="F648" t="n">
        <v>-1</v>
      </c>
      <c r="G648" t="s">
        <v>74</v>
      </c>
      <c r="H648" t="s">
        <v>75</v>
      </c>
      <c r="I648" t="s"/>
      <c r="J648" t="s">
        <v>76</v>
      </c>
      <c r="K648" t="n">
        <v>87</v>
      </c>
      <c r="L648" t="s">
        <v>77</v>
      </c>
      <c r="M648" t="s"/>
      <c r="N648" t="s">
        <v>172</v>
      </c>
      <c r="O648" t="s">
        <v>79</v>
      </c>
      <c r="P648" t="s">
        <v>213</v>
      </c>
      <c r="Q648" t="s"/>
      <c r="R648" t="s">
        <v>80</v>
      </c>
      <c r="S648" t="s">
        <v>214</v>
      </c>
      <c r="T648" t="s">
        <v>82</v>
      </c>
      <c r="U648" t="s"/>
      <c r="V648" t="s">
        <v>83</v>
      </c>
      <c r="W648" t="s">
        <v>84</v>
      </c>
      <c r="X648" t="s"/>
      <c r="Y648" t="s">
        <v>85</v>
      </c>
      <c r="Z648">
        <f>HYPERLINK("https://hotelmonitor-cachepage.eclerx.com/savepage/tk_1542724513648121_sr_2029.html","info")</f>
        <v/>
      </c>
      <c r="AA648" t="n">
        <v>-3516453</v>
      </c>
      <c r="AB648" t="s"/>
      <c r="AC648" t="s"/>
      <c r="AD648" t="s">
        <v>86</v>
      </c>
      <c r="AE648" t="s"/>
      <c r="AF648" t="s"/>
      <c r="AG648" t="s"/>
      <c r="AH648" t="s"/>
      <c r="AI648" t="s"/>
      <c r="AJ648" t="s"/>
      <c r="AK648" t="s">
        <v>87</v>
      </c>
      <c r="AL648" t="s">
        <v>88</v>
      </c>
      <c r="AM648" t="s"/>
      <c r="AN648" t="s">
        <v>87</v>
      </c>
      <c r="AO648" t="s"/>
      <c r="AP648" t="n">
        <v>83</v>
      </c>
      <c r="AQ648" t="s">
        <v>89</v>
      </c>
      <c r="AR648" t="s">
        <v>96</v>
      </c>
      <c r="AS648" t="s"/>
      <c r="AT648" t="s">
        <v>91</v>
      </c>
      <c r="AU648" t="s"/>
      <c r="AV648" t="s"/>
      <c r="AW648" t="s"/>
      <c r="AX648" t="s"/>
      <c r="AY648" t="n">
        <v>3516453</v>
      </c>
      <c r="AZ648" t="s">
        <v>215</v>
      </c>
      <c r="BA648" t="s"/>
      <c r="BB648" t="n">
        <v>101379</v>
      </c>
      <c r="BC648" t="n">
        <v>10.975875556469</v>
      </c>
      <c r="BD648" t="n">
        <v>44.15547300257</v>
      </c>
      <c r="BE648" t="s"/>
      <c r="BF648" t="s"/>
      <c r="BG648" t="s"/>
      <c r="BH648" t="s"/>
      <c r="BI648" t="s"/>
      <c r="BJ648" t="s"/>
      <c r="BK648" t="s"/>
      <c r="BL648" t="s"/>
      <c r="BM648" t="s"/>
      <c r="BN648" t="s"/>
      <c r="BO648" t="s"/>
      <c r="BP648" t="s"/>
      <c r="BQ648" t="s"/>
      <c r="BR648" t="s">
        <v>93</v>
      </c>
    </row>
    <row r="649" spans="1:70">
      <c r="A649" t="s">
        <v>70</v>
      </c>
      <c r="B649" t="s">
        <v>71</v>
      </c>
      <c r="C649" t="s">
        <v>72</v>
      </c>
      <c r="D649" t="n">
        <v>2</v>
      </c>
      <c r="E649" t="s">
        <v>216</v>
      </c>
      <c r="F649" t="n">
        <v>-1</v>
      </c>
      <c r="G649" t="s">
        <v>74</v>
      </c>
      <c r="H649" t="s">
        <v>75</v>
      </c>
      <c r="I649" t="s"/>
      <c r="J649" t="s">
        <v>76</v>
      </c>
      <c r="K649" t="n">
        <v>81</v>
      </c>
      <c r="L649" t="s">
        <v>77</v>
      </c>
      <c r="M649" t="s"/>
      <c r="N649" t="s">
        <v>129</v>
      </c>
      <c r="O649" t="s">
        <v>79</v>
      </c>
      <c r="P649" t="s">
        <v>216</v>
      </c>
      <c r="Q649" t="s"/>
      <c r="R649" t="s">
        <v>80</v>
      </c>
      <c r="S649" t="s">
        <v>102</v>
      </c>
      <c r="T649" t="s">
        <v>82</v>
      </c>
      <c r="U649" t="s"/>
      <c r="V649" t="s">
        <v>83</v>
      </c>
      <c r="W649" t="s">
        <v>84</v>
      </c>
      <c r="X649" t="s"/>
      <c r="Y649" t="s">
        <v>85</v>
      </c>
      <c r="Z649">
        <f>HYPERLINK("https://hotelmonitor-cachepage.eclerx.com/savepage/tk_15427244036093667_sr_2029.html","info")</f>
        <v/>
      </c>
      <c r="AA649" t="n">
        <v>-2442568</v>
      </c>
      <c r="AB649" t="s"/>
      <c r="AC649" t="s"/>
      <c r="AD649" t="s">
        <v>86</v>
      </c>
      <c r="AE649" t="s"/>
      <c r="AF649" t="s"/>
      <c r="AG649" t="s"/>
      <c r="AH649" t="s"/>
      <c r="AI649" t="s"/>
      <c r="AJ649" t="s"/>
      <c r="AK649" t="s">
        <v>87</v>
      </c>
      <c r="AL649" t="s">
        <v>88</v>
      </c>
      <c r="AM649" t="s"/>
      <c r="AN649" t="s">
        <v>87</v>
      </c>
      <c r="AO649" t="s"/>
      <c r="AP649" t="n">
        <v>39</v>
      </c>
      <c r="AQ649" t="s">
        <v>89</v>
      </c>
      <c r="AR649" t="s">
        <v>90</v>
      </c>
      <c r="AS649" t="s"/>
      <c r="AT649" t="s">
        <v>91</v>
      </c>
      <c r="AU649" t="s"/>
      <c r="AV649" t="s"/>
      <c r="AW649" t="s"/>
      <c r="AX649" t="s"/>
      <c r="AY649" t="n">
        <v>2442568</v>
      </c>
      <c r="AZ649" t="s">
        <v>217</v>
      </c>
      <c r="BA649" t="s"/>
      <c r="BB649" t="n">
        <v>107735</v>
      </c>
      <c r="BC649" t="n">
        <v>10.302866</v>
      </c>
      <c r="BD649" t="n">
        <v>44.824471</v>
      </c>
      <c r="BE649" t="s"/>
      <c r="BF649" t="s"/>
      <c r="BG649" t="s"/>
      <c r="BH649" t="s"/>
      <c r="BI649" t="s"/>
      <c r="BJ649" t="s"/>
      <c r="BK649" t="s"/>
      <c r="BL649" t="s"/>
      <c r="BM649" t="s"/>
      <c r="BN649" t="s"/>
      <c r="BO649" t="s"/>
      <c r="BP649" t="s"/>
      <c r="BQ649" t="s"/>
      <c r="BR649" t="s">
        <v>93</v>
      </c>
    </row>
    <row r="650" spans="1:70">
      <c r="A650" t="s">
        <v>70</v>
      </c>
      <c r="B650" t="s">
        <v>71</v>
      </c>
      <c r="C650" t="s">
        <v>72</v>
      </c>
      <c r="D650" t="n">
        <v>2</v>
      </c>
      <c r="E650" t="s">
        <v>216</v>
      </c>
      <c r="F650" t="n">
        <v>-1</v>
      </c>
      <c r="G650" t="s">
        <v>74</v>
      </c>
      <c r="H650" t="s">
        <v>75</v>
      </c>
      <c r="I650" t="s"/>
      <c r="J650" t="s">
        <v>76</v>
      </c>
      <c r="K650" t="n">
        <v>95</v>
      </c>
      <c r="L650" t="s">
        <v>77</v>
      </c>
      <c r="M650" t="s"/>
      <c r="N650" t="s">
        <v>97</v>
      </c>
      <c r="O650" t="s">
        <v>79</v>
      </c>
      <c r="P650" t="s">
        <v>216</v>
      </c>
      <c r="Q650" t="s"/>
      <c r="R650" t="s">
        <v>80</v>
      </c>
      <c r="S650" t="s">
        <v>218</v>
      </c>
      <c r="T650" t="s">
        <v>82</v>
      </c>
      <c r="U650" t="s"/>
      <c r="V650" t="s">
        <v>83</v>
      </c>
      <c r="W650" t="s">
        <v>84</v>
      </c>
      <c r="X650" t="s"/>
      <c r="Y650" t="s">
        <v>85</v>
      </c>
      <c r="Z650">
        <f>HYPERLINK("https://hotelmonitor-cachepage.eclerx.com/savepage/tk_15427244036093667_sr_2029.html","info")</f>
        <v/>
      </c>
      <c r="AA650" t="n">
        <v>-2442568</v>
      </c>
      <c r="AB650" t="s"/>
      <c r="AC650" t="s"/>
      <c r="AD650" t="s">
        <v>86</v>
      </c>
      <c r="AE650" t="s"/>
      <c r="AF650" t="s"/>
      <c r="AG650" t="s"/>
      <c r="AH650" t="s"/>
      <c r="AI650" t="s"/>
      <c r="AJ650" t="s"/>
      <c r="AK650" t="s">
        <v>87</v>
      </c>
      <c r="AL650" t="s">
        <v>88</v>
      </c>
      <c r="AM650" t="s"/>
      <c r="AN650" t="s">
        <v>87</v>
      </c>
      <c r="AO650" t="s"/>
      <c r="AP650" t="n">
        <v>39</v>
      </c>
      <c r="AQ650" t="s">
        <v>89</v>
      </c>
      <c r="AR650" t="s">
        <v>99</v>
      </c>
      <c r="AS650" t="s"/>
      <c r="AT650" t="s">
        <v>91</v>
      </c>
      <c r="AU650" t="s"/>
      <c r="AV650" t="s"/>
      <c r="AW650" t="s"/>
      <c r="AX650" t="s"/>
      <c r="AY650" t="n">
        <v>2442568</v>
      </c>
      <c r="AZ650" t="s">
        <v>217</v>
      </c>
      <c r="BA650" t="s"/>
      <c r="BB650" t="n">
        <v>107735</v>
      </c>
      <c r="BC650" t="n">
        <v>10.302866</v>
      </c>
      <c r="BD650" t="n">
        <v>44.824471</v>
      </c>
      <c r="BE650" t="s"/>
      <c r="BF650" t="s"/>
      <c r="BG650" t="s"/>
      <c r="BH650" t="s"/>
      <c r="BI650" t="s"/>
      <c r="BJ650" t="s"/>
      <c r="BK650" t="s"/>
      <c r="BL650" t="s"/>
      <c r="BM650" t="s"/>
      <c r="BN650" t="s"/>
      <c r="BO650" t="s"/>
      <c r="BP650" t="s"/>
      <c r="BQ650" t="s"/>
      <c r="BR650" t="s">
        <v>93</v>
      </c>
    </row>
    <row r="651" spans="1:70">
      <c r="A651" t="s">
        <v>70</v>
      </c>
      <c r="B651" t="s">
        <v>71</v>
      </c>
      <c r="C651" t="s">
        <v>72</v>
      </c>
      <c r="D651" t="n">
        <v>2</v>
      </c>
      <c r="E651" t="s">
        <v>219</v>
      </c>
      <c r="F651" t="n">
        <v>-1</v>
      </c>
      <c r="G651" t="s">
        <v>74</v>
      </c>
      <c r="H651" t="s">
        <v>75</v>
      </c>
      <c r="I651" t="s"/>
      <c r="J651" t="s">
        <v>76</v>
      </c>
      <c r="K651" t="n">
        <v>134</v>
      </c>
      <c r="L651" t="s">
        <v>77</v>
      </c>
      <c r="M651" t="s"/>
      <c r="N651" t="s">
        <v>201</v>
      </c>
      <c r="O651" t="s">
        <v>79</v>
      </c>
      <c r="P651" t="s">
        <v>219</v>
      </c>
      <c r="Q651" t="s"/>
      <c r="R651" t="s">
        <v>80</v>
      </c>
      <c r="S651" t="s">
        <v>220</v>
      </c>
      <c r="T651" t="s">
        <v>82</v>
      </c>
      <c r="U651" t="s"/>
      <c r="V651" t="s">
        <v>83</v>
      </c>
      <c r="W651" t="s">
        <v>84</v>
      </c>
      <c r="X651" t="s"/>
      <c r="Y651" t="s">
        <v>85</v>
      </c>
      <c r="Z651">
        <f>HYPERLINK("https://hotelmonitor-cachepage.eclerx.com/savepage/tk_15427245114203825_sr_2029.html","info")</f>
        <v/>
      </c>
      <c r="AA651" t="n">
        <v>-3707668</v>
      </c>
      <c r="AB651" t="s"/>
      <c r="AC651" t="s"/>
      <c r="AD651" t="s">
        <v>86</v>
      </c>
      <c r="AE651" t="s"/>
      <c r="AF651" t="s"/>
      <c r="AG651" t="s"/>
      <c r="AH651" t="s"/>
      <c r="AI651" t="s"/>
      <c r="AJ651" t="s"/>
      <c r="AK651" t="s">
        <v>87</v>
      </c>
      <c r="AL651" t="s">
        <v>88</v>
      </c>
      <c r="AM651" t="s"/>
      <c r="AN651" t="s">
        <v>87</v>
      </c>
      <c r="AO651" t="s"/>
      <c r="AP651" t="n">
        <v>82</v>
      </c>
      <c r="AQ651" t="s">
        <v>89</v>
      </c>
      <c r="AR651" t="s">
        <v>96</v>
      </c>
      <c r="AS651" t="s"/>
      <c r="AT651" t="s">
        <v>91</v>
      </c>
      <c r="AU651" t="s"/>
      <c r="AV651" t="s"/>
      <c r="AW651" t="s"/>
      <c r="AX651" t="s"/>
      <c r="AY651" t="n">
        <v>3707668</v>
      </c>
      <c r="AZ651" t="s">
        <v>221</v>
      </c>
      <c r="BA651" t="s"/>
      <c r="BB651" t="n">
        <v>39132</v>
      </c>
      <c r="BC651" t="n">
        <v>11.957556009292</v>
      </c>
      <c r="BD651" t="n">
        <v>43.831759964513</v>
      </c>
      <c r="BE651" t="s"/>
      <c r="BF651" t="s"/>
      <c r="BG651" t="s"/>
      <c r="BH651" t="s"/>
      <c r="BI651" t="s"/>
      <c r="BJ651" t="s"/>
      <c r="BK651" t="s"/>
      <c r="BL651" t="s"/>
      <c r="BM651" t="s"/>
      <c r="BN651" t="s"/>
      <c r="BO651" t="s"/>
      <c r="BP651" t="s"/>
      <c r="BQ651" t="s"/>
      <c r="BR651" t="s">
        <v>93</v>
      </c>
    </row>
    <row r="652" spans="1:70">
      <c r="A652" t="s">
        <v>70</v>
      </c>
      <c r="B652" t="s">
        <v>71</v>
      </c>
      <c r="C652" t="s">
        <v>72</v>
      </c>
      <c r="D652" t="n">
        <v>2</v>
      </c>
      <c r="E652" t="s">
        <v>219</v>
      </c>
      <c r="F652" t="n">
        <v>-1</v>
      </c>
      <c r="G652" t="s">
        <v>74</v>
      </c>
      <c r="H652" t="s">
        <v>75</v>
      </c>
      <c r="I652" t="s"/>
      <c r="J652" t="s">
        <v>76</v>
      </c>
      <c r="K652" t="n">
        <v>179</v>
      </c>
      <c r="L652" t="s">
        <v>77</v>
      </c>
      <c r="M652" t="s"/>
      <c r="N652" t="s">
        <v>201</v>
      </c>
      <c r="O652" t="s">
        <v>79</v>
      </c>
      <c r="P652" t="s">
        <v>219</v>
      </c>
      <c r="Q652" t="s"/>
      <c r="R652" t="s">
        <v>80</v>
      </c>
      <c r="S652" t="s">
        <v>222</v>
      </c>
      <c r="T652" t="s">
        <v>82</v>
      </c>
      <c r="U652" t="s"/>
      <c r="V652" t="s">
        <v>83</v>
      </c>
      <c r="W652" t="s">
        <v>108</v>
      </c>
      <c r="X652" t="s"/>
      <c r="Y652" t="s">
        <v>85</v>
      </c>
      <c r="Z652">
        <f>HYPERLINK("https://hotelmonitor-cachepage.eclerx.com/savepage/tk_15427245114203825_sr_2029.html","info")</f>
        <v/>
      </c>
      <c r="AA652" t="n">
        <v>-3707668</v>
      </c>
      <c r="AB652" t="s"/>
      <c r="AC652" t="s"/>
      <c r="AD652" t="s">
        <v>86</v>
      </c>
      <c r="AE652" t="s"/>
      <c r="AF652" t="s"/>
      <c r="AG652" t="s"/>
      <c r="AH652" t="s"/>
      <c r="AI652" t="s"/>
      <c r="AJ652" t="s"/>
      <c r="AK652" t="s">
        <v>87</v>
      </c>
      <c r="AL652" t="s">
        <v>88</v>
      </c>
      <c r="AM652" t="s"/>
      <c r="AN652" t="s">
        <v>87</v>
      </c>
      <c r="AO652" t="s"/>
      <c r="AP652" t="n">
        <v>82</v>
      </c>
      <c r="AQ652" t="s">
        <v>89</v>
      </c>
      <c r="AR652" t="s">
        <v>96</v>
      </c>
      <c r="AS652" t="s"/>
      <c r="AT652" t="s">
        <v>91</v>
      </c>
      <c r="AU652" t="s"/>
      <c r="AV652" t="s"/>
      <c r="AW652" t="s"/>
      <c r="AX652" t="s"/>
      <c r="AY652" t="n">
        <v>3707668</v>
      </c>
      <c r="AZ652" t="s">
        <v>221</v>
      </c>
      <c r="BA652" t="s"/>
      <c r="BB652" t="n">
        <v>39132</v>
      </c>
      <c r="BC652" t="n">
        <v>11.957556009292</v>
      </c>
      <c r="BD652" t="n">
        <v>43.831759964513</v>
      </c>
      <c r="BE652" t="s"/>
      <c r="BF652" t="s"/>
      <c r="BG652" t="s"/>
      <c r="BH652" t="s"/>
      <c r="BI652" t="s"/>
      <c r="BJ652" t="s"/>
      <c r="BK652" t="s"/>
      <c r="BL652" t="s"/>
      <c r="BM652" t="s"/>
      <c r="BN652" t="s"/>
      <c r="BO652" t="s"/>
      <c r="BP652" t="s"/>
      <c r="BQ652" t="s"/>
      <c r="BR652" t="s">
        <v>93</v>
      </c>
    </row>
    <row r="653" spans="1:70">
      <c r="A653" t="s">
        <v>70</v>
      </c>
      <c r="B653" t="s">
        <v>71</v>
      </c>
      <c r="C653" t="s">
        <v>72</v>
      </c>
      <c r="D653" t="n">
        <v>2</v>
      </c>
      <c r="E653" t="s">
        <v>223</v>
      </c>
      <c r="F653" t="n">
        <v>3561941</v>
      </c>
      <c r="G653" t="s">
        <v>74</v>
      </c>
      <c r="H653" t="s">
        <v>75</v>
      </c>
      <c r="I653" t="s"/>
      <c r="J653" t="s">
        <v>76</v>
      </c>
      <c r="K653" t="n">
        <v>67</v>
      </c>
      <c r="L653" t="s">
        <v>77</v>
      </c>
      <c r="M653" t="s"/>
      <c r="N653" t="s">
        <v>172</v>
      </c>
      <c r="O653" t="s">
        <v>79</v>
      </c>
      <c r="P653" t="s">
        <v>224</v>
      </c>
      <c r="Q653" t="s"/>
      <c r="R653" t="s">
        <v>80</v>
      </c>
      <c r="S653" t="s">
        <v>167</v>
      </c>
      <c r="T653" t="s">
        <v>82</v>
      </c>
      <c r="U653" t="s"/>
      <c r="V653" t="s">
        <v>83</v>
      </c>
      <c r="W653" t="s">
        <v>84</v>
      </c>
      <c r="X653" t="s"/>
      <c r="Y653" t="s">
        <v>85</v>
      </c>
      <c r="Z653">
        <f>HYPERLINK("https://hotelmonitor-cachepage.eclerx.com/savepage/tk_15427245160466988_sr_2029.html","info")</f>
        <v/>
      </c>
      <c r="AA653" t="n">
        <v>128659</v>
      </c>
      <c r="AB653" t="s"/>
      <c r="AC653" t="s"/>
      <c r="AD653" t="s">
        <v>86</v>
      </c>
      <c r="AE653" t="s"/>
      <c r="AF653" t="s"/>
      <c r="AG653" t="s"/>
      <c r="AH653" t="s"/>
      <c r="AI653" t="s"/>
      <c r="AJ653" t="s"/>
      <c r="AK653" t="s">
        <v>87</v>
      </c>
      <c r="AL653" t="s">
        <v>88</v>
      </c>
      <c r="AM653" t="s"/>
      <c r="AN653" t="s">
        <v>87</v>
      </c>
      <c r="AO653" t="s"/>
      <c r="AP653" t="n">
        <v>84</v>
      </c>
      <c r="AQ653" t="s">
        <v>89</v>
      </c>
      <c r="AR653" t="s">
        <v>96</v>
      </c>
      <c r="AS653" t="s"/>
      <c r="AT653" t="s">
        <v>91</v>
      </c>
      <c r="AU653" t="s"/>
      <c r="AV653" t="s"/>
      <c r="AW653" t="s"/>
      <c r="AX653" t="s"/>
      <c r="AY653" t="n">
        <v>3937995</v>
      </c>
      <c r="AZ653" t="s">
        <v>225</v>
      </c>
      <c r="BA653" t="s"/>
      <c r="BB653" t="n">
        <v>94614</v>
      </c>
      <c r="BC653" t="n">
        <v>12.577613</v>
      </c>
      <c r="BD653" t="n">
        <v>44.067914</v>
      </c>
      <c r="BE653" t="s"/>
      <c r="BF653" t="s"/>
      <c r="BG653" t="s"/>
      <c r="BH653" t="s"/>
      <c r="BI653" t="s"/>
      <c r="BJ653" t="s"/>
      <c r="BK653" t="s"/>
      <c r="BL653" t="s"/>
      <c r="BM653" t="s"/>
      <c r="BN653" t="s"/>
      <c r="BO653" t="s"/>
      <c r="BP653" t="s"/>
      <c r="BQ653" t="s"/>
      <c r="BR653" t="s">
        <v>93</v>
      </c>
    </row>
    <row r="654" spans="1:70">
      <c r="A654" t="s">
        <v>70</v>
      </c>
      <c r="B654" t="s">
        <v>71</v>
      </c>
      <c r="C654" t="s">
        <v>72</v>
      </c>
      <c r="D654" t="n">
        <v>2</v>
      </c>
      <c r="E654" t="s">
        <v>223</v>
      </c>
      <c r="F654" t="n">
        <v>3561941</v>
      </c>
      <c r="G654" t="s">
        <v>74</v>
      </c>
      <c r="H654" t="s">
        <v>75</v>
      </c>
      <c r="I654" t="s"/>
      <c r="J654" t="s">
        <v>76</v>
      </c>
      <c r="K654" t="n">
        <v>70</v>
      </c>
      <c r="L654" t="s">
        <v>77</v>
      </c>
      <c r="M654" t="s"/>
      <c r="N654" t="s">
        <v>226</v>
      </c>
      <c r="O654" t="s">
        <v>79</v>
      </c>
      <c r="P654" t="s">
        <v>224</v>
      </c>
      <c r="Q654" t="s"/>
      <c r="R654" t="s">
        <v>80</v>
      </c>
      <c r="S654" t="s">
        <v>227</v>
      </c>
      <c r="T654" t="s">
        <v>82</v>
      </c>
      <c r="U654" t="s"/>
      <c r="V654" t="s">
        <v>83</v>
      </c>
      <c r="W654" t="s">
        <v>140</v>
      </c>
      <c r="X654" t="s"/>
      <c r="Y654" t="s">
        <v>85</v>
      </c>
      <c r="Z654">
        <f>HYPERLINK("https://hotelmonitor-cachepage.eclerx.com/savepage/tk_15427245160466988_sr_2029.html","info")</f>
        <v/>
      </c>
      <c r="AA654" t="n">
        <v>128659</v>
      </c>
      <c r="AB654" t="s"/>
      <c r="AC654" t="s"/>
      <c r="AD654" t="s">
        <v>86</v>
      </c>
      <c r="AE654" t="s"/>
      <c r="AF654" t="s"/>
      <c r="AG654" t="s"/>
      <c r="AH654" t="s"/>
      <c r="AI654" t="s"/>
      <c r="AJ654" t="s"/>
      <c r="AK654" t="s">
        <v>87</v>
      </c>
      <c r="AL654" t="s">
        <v>88</v>
      </c>
      <c r="AM654" t="s"/>
      <c r="AN654" t="s">
        <v>87</v>
      </c>
      <c r="AO654" t="s"/>
      <c r="AP654" t="n">
        <v>84</v>
      </c>
      <c r="AQ654" t="s">
        <v>89</v>
      </c>
      <c r="AR654" t="s">
        <v>90</v>
      </c>
      <c r="AS654" t="s"/>
      <c r="AT654" t="s">
        <v>91</v>
      </c>
      <c r="AU654" t="s"/>
      <c r="AV654" t="s"/>
      <c r="AW654" t="s"/>
      <c r="AX654" t="s"/>
      <c r="AY654" t="n">
        <v>3937995</v>
      </c>
      <c r="AZ654" t="s">
        <v>225</v>
      </c>
      <c r="BA654" t="s"/>
      <c r="BB654" t="n">
        <v>94614</v>
      </c>
      <c r="BC654" t="n">
        <v>12.577613</v>
      </c>
      <c r="BD654" t="n">
        <v>44.067914</v>
      </c>
      <c r="BE654" t="s"/>
      <c r="BF654" t="s"/>
      <c r="BG654" t="s"/>
      <c r="BH654" t="s"/>
      <c r="BI654" t="s"/>
      <c r="BJ654" t="s"/>
      <c r="BK654" t="s"/>
      <c r="BL654" t="s"/>
      <c r="BM654" t="s"/>
      <c r="BN654" t="s"/>
      <c r="BO654" t="s"/>
      <c r="BP654" t="s"/>
      <c r="BQ654" t="s"/>
      <c r="BR654" t="s">
        <v>93</v>
      </c>
    </row>
    <row r="655" spans="1:70">
      <c r="A655" t="s">
        <v>70</v>
      </c>
      <c r="B655" t="s">
        <v>71</v>
      </c>
      <c r="C655" t="s">
        <v>72</v>
      </c>
      <c r="D655" t="n">
        <v>2</v>
      </c>
      <c r="E655" t="s">
        <v>223</v>
      </c>
      <c r="F655" t="n">
        <v>3561941</v>
      </c>
      <c r="G655" t="s">
        <v>74</v>
      </c>
      <c r="H655" t="s">
        <v>75</v>
      </c>
      <c r="I655" t="s"/>
      <c r="J655" t="s">
        <v>76</v>
      </c>
      <c r="K655" t="n">
        <v>78</v>
      </c>
      <c r="L655" t="s">
        <v>77</v>
      </c>
      <c r="M655" t="s"/>
      <c r="N655" t="s">
        <v>228</v>
      </c>
      <c r="O655" t="s">
        <v>79</v>
      </c>
      <c r="P655" t="s">
        <v>224</v>
      </c>
      <c r="Q655" t="s"/>
      <c r="R655" t="s">
        <v>80</v>
      </c>
      <c r="S655" t="s">
        <v>229</v>
      </c>
      <c r="T655" t="s">
        <v>82</v>
      </c>
      <c r="U655" t="s"/>
      <c r="V655" t="s">
        <v>83</v>
      </c>
      <c r="W655" t="s">
        <v>84</v>
      </c>
      <c r="X655" t="s"/>
      <c r="Y655" t="s">
        <v>85</v>
      </c>
      <c r="Z655">
        <f>HYPERLINK("https://hotelmonitor-cachepage.eclerx.com/savepage/tk_15427245160466988_sr_2029.html","info")</f>
        <v/>
      </c>
      <c r="AA655" t="n">
        <v>128659</v>
      </c>
      <c r="AB655" t="s"/>
      <c r="AC655" t="s"/>
      <c r="AD655" t="s">
        <v>86</v>
      </c>
      <c r="AE655" t="s"/>
      <c r="AF655" t="s"/>
      <c r="AG655" t="s"/>
      <c r="AH655" t="s"/>
      <c r="AI655" t="s"/>
      <c r="AJ655" t="s"/>
      <c r="AK655" t="s">
        <v>87</v>
      </c>
      <c r="AL655" t="s">
        <v>88</v>
      </c>
      <c r="AM655" t="s"/>
      <c r="AN655" t="s">
        <v>87</v>
      </c>
      <c r="AO655" t="s"/>
      <c r="AP655" t="n">
        <v>84</v>
      </c>
      <c r="AQ655" t="s">
        <v>89</v>
      </c>
      <c r="AR655" t="s">
        <v>96</v>
      </c>
      <c r="AS655" t="s"/>
      <c r="AT655" t="s">
        <v>91</v>
      </c>
      <c r="AU655" t="s"/>
      <c r="AV655" t="s"/>
      <c r="AW655" t="s"/>
      <c r="AX655" t="s"/>
      <c r="AY655" t="n">
        <v>3937995</v>
      </c>
      <c r="AZ655" t="s">
        <v>225</v>
      </c>
      <c r="BA655" t="s"/>
      <c r="BB655" t="n">
        <v>94614</v>
      </c>
      <c r="BC655" t="n">
        <v>12.577613</v>
      </c>
      <c r="BD655" t="n">
        <v>44.067914</v>
      </c>
      <c r="BE655" t="s"/>
      <c r="BF655" t="s"/>
      <c r="BG655" t="s"/>
      <c r="BH655" t="s"/>
      <c r="BI655" t="s"/>
      <c r="BJ655" t="s"/>
      <c r="BK655" t="s"/>
      <c r="BL655" t="s"/>
      <c r="BM655" t="s"/>
      <c r="BN655" t="s"/>
      <c r="BO655" t="s"/>
      <c r="BP655" t="s"/>
      <c r="BQ655" t="s"/>
      <c r="BR655" t="s">
        <v>93</v>
      </c>
    </row>
    <row r="656" spans="1:70">
      <c r="A656" t="s">
        <v>70</v>
      </c>
      <c r="B656" t="s">
        <v>71</v>
      </c>
      <c r="C656" t="s">
        <v>72</v>
      </c>
      <c r="D656" t="n">
        <v>2</v>
      </c>
      <c r="E656" t="s">
        <v>223</v>
      </c>
      <c r="F656" t="n">
        <v>3561941</v>
      </c>
      <c r="G656" t="s">
        <v>74</v>
      </c>
      <c r="H656" t="s">
        <v>75</v>
      </c>
      <c r="I656" t="s"/>
      <c r="J656" t="s">
        <v>76</v>
      </c>
      <c r="K656" t="n">
        <v>78</v>
      </c>
      <c r="L656" t="s">
        <v>77</v>
      </c>
      <c r="M656" t="s"/>
      <c r="N656" t="s">
        <v>230</v>
      </c>
      <c r="O656" t="s">
        <v>79</v>
      </c>
      <c r="P656" t="s">
        <v>224</v>
      </c>
      <c r="Q656" t="s"/>
      <c r="R656" t="s">
        <v>80</v>
      </c>
      <c r="S656" t="s">
        <v>229</v>
      </c>
      <c r="T656" t="s">
        <v>82</v>
      </c>
      <c r="U656" t="s"/>
      <c r="V656" t="s">
        <v>83</v>
      </c>
      <c r="W656" t="s">
        <v>140</v>
      </c>
      <c r="X656" t="s"/>
      <c r="Y656" t="s">
        <v>85</v>
      </c>
      <c r="Z656">
        <f>HYPERLINK("https://hotelmonitor-cachepage.eclerx.com/savepage/tk_15427245160466988_sr_2029.html","info")</f>
        <v/>
      </c>
      <c r="AA656" t="n">
        <v>128659</v>
      </c>
      <c r="AB656" t="s"/>
      <c r="AC656" t="s"/>
      <c r="AD656" t="s">
        <v>86</v>
      </c>
      <c r="AE656" t="s"/>
      <c r="AF656" t="s"/>
      <c r="AG656" t="s"/>
      <c r="AH656" t="s"/>
      <c r="AI656" t="s"/>
      <c r="AJ656" t="s"/>
      <c r="AK656" t="s">
        <v>87</v>
      </c>
      <c r="AL656" t="s">
        <v>88</v>
      </c>
      <c r="AM656" t="s"/>
      <c r="AN656" t="s">
        <v>87</v>
      </c>
      <c r="AO656" t="s"/>
      <c r="AP656" t="n">
        <v>84</v>
      </c>
      <c r="AQ656" t="s">
        <v>89</v>
      </c>
      <c r="AR656" t="s">
        <v>96</v>
      </c>
      <c r="AS656" t="s"/>
      <c r="AT656" t="s">
        <v>91</v>
      </c>
      <c r="AU656" t="s"/>
      <c r="AV656" t="s"/>
      <c r="AW656" t="s"/>
      <c r="AX656" t="s"/>
      <c r="AY656" t="n">
        <v>3937995</v>
      </c>
      <c r="AZ656" t="s">
        <v>225</v>
      </c>
      <c r="BA656" t="s"/>
      <c r="BB656" t="n">
        <v>94614</v>
      </c>
      <c r="BC656" t="n">
        <v>12.577613</v>
      </c>
      <c r="BD656" t="n">
        <v>44.067914</v>
      </c>
      <c r="BE656" t="s"/>
      <c r="BF656" t="s"/>
      <c r="BG656" t="s"/>
      <c r="BH656" t="s"/>
      <c r="BI656" t="s"/>
      <c r="BJ656" t="s"/>
      <c r="BK656" t="s"/>
      <c r="BL656" t="s"/>
      <c r="BM656" t="s"/>
      <c r="BN656" t="s"/>
      <c r="BO656" t="s"/>
      <c r="BP656" t="s"/>
      <c r="BQ656" t="s"/>
      <c r="BR656" t="s">
        <v>93</v>
      </c>
    </row>
    <row r="657" spans="1:70">
      <c r="A657" t="s">
        <v>70</v>
      </c>
      <c r="B657" t="s">
        <v>71</v>
      </c>
      <c r="C657" t="s">
        <v>72</v>
      </c>
      <c r="D657" t="n">
        <v>2</v>
      </c>
      <c r="E657" t="s">
        <v>231</v>
      </c>
      <c r="F657" t="n">
        <v>3592082</v>
      </c>
      <c r="G657" t="s">
        <v>74</v>
      </c>
      <c r="H657" t="s">
        <v>75</v>
      </c>
      <c r="I657" t="s"/>
      <c r="J657" t="s">
        <v>76</v>
      </c>
      <c r="K657" t="n">
        <v>108</v>
      </c>
      <c r="L657" t="s">
        <v>77</v>
      </c>
      <c r="M657" t="s"/>
      <c r="N657" t="s">
        <v>232</v>
      </c>
      <c r="O657" t="s">
        <v>79</v>
      </c>
      <c r="P657" t="s">
        <v>233</v>
      </c>
      <c r="Q657" t="s"/>
      <c r="R657" t="s">
        <v>80</v>
      </c>
      <c r="S657" t="s">
        <v>234</v>
      </c>
      <c r="T657" t="s">
        <v>82</v>
      </c>
      <c r="U657" t="s"/>
      <c r="V657" t="s">
        <v>83</v>
      </c>
      <c r="W657" t="s">
        <v>161</v>
      </c>
      <c r="X657" t="s"/>
      <c r="Y657" t="s">
        <v>85</v>
      </c>
      <c r="Z657">
        <f>HYPERLINK("https://hotelmonitor-cachepage.eclerx.com/savepage/tk_15427246200370793_sr_2029.html","info")</f>
        <v/>
      </c>
      <c r="AA657" t="n">
        <v>333379</v>
      </c>
      <c r="AB657" t="s"/>
      <c r="AC657" t="s"/>
      <c r="AD657" t="s">
        <v>86</v>
      </c>
      <c r="AE657" t="s"/>
      <c r="AF657" t="s"/>
      <c r="AG657" t="s"/>
      <c r="AH657" t="s"/>
      <c r="AI657" t="s"/>
      <c r="AJ657" t="s"/>
      <c r="AK657" t="s">
        <v>87</v>
      </c>
      <c r="AL657" t="s">
        <v>88</v>
      </c>
      <c r="AM657" t="s"/>
      <c r="AN657" t="s">
        <v>87</v>
      </c>
      <c r="AO657" t="s"/>
      <c r="AP657" t="n">
        <v>126</v>
      </c>
      <c r="AQ657" t="s">
        <v>89</v>
      </c>
      <c r="AR657" t="s">
        <v>90</v>
      </c>
      <c r="AS657" t="s"/>
      <c r="AT657" t="s">
        <v>91</v>
      </c>
      <c r="AU657" t="s"/>
      <c r="AV657" t="s"/>
      <c r="AW657" t="s"/>
      <c r="AX657" t="s"/>
      <c r="AY657" t="n">
        <v>2872545</v>
      </c>
      <c r="AZ657" t="s">
        <v>235</v>
      </c>
      <c r="BA657" t="s"/>
      <c r="BB657" t="n">
        <v>49361</v>
      </c>
      <c r="BC657" t="s"/>
      <c r="BD657" t="s"/>
      <c r="BE657" t="s"/>
      <c r="BF657" t="s"/>
      <c r="BG657" t="s"/>
      <c r="BH657" t="s"/>
      <c r="BI657" t="s"/>
      <c r="BJ657" t="s"/>
      <c r="BK657" t="s"/>
      <c r="BL657" t="s"/>
      <c r="BM657" t="s"/>
      <c r="BN657" t="s"/>
      <c r="BO657" t="s"/>
      <c r="BP657" t="s"/>
      <c r="BQ657" t="s"/>
      <c r="BR657" t="s">
        <v>104</v>
      </c>
    </row>
    <row r="658" spans="1:70">
      <c r="A658" t="s">
        <v>70</v>
      </c>
      <c r="B658" t="s">
        <v>71</v>
      </c>
      <c r="C658" t="s">
        <v>72</v>
      </c>
      <c r="D658" t="n">
        <v>2</v>
      </c>
      <c r="E658" t="s">
        <v>231</v>
      </c>
      <c r="F658" t="n">
        <v>3592082</v>
      </c>
      <c r="G658" t="s">
        <v>74</v>
      </c>
      <c r="H658" t="s">
        <v>75</v>
      </c>
      <c r="I658" t="s"/>
      <c r="J658" t="s">
        <v>76</v>
      </c>
      <c r="K658" t="n">
        <v>108</v>
      </c>
      <c r="L658" t="s">
        <v>77</v>
      </c>
      <c r="M658" t="s"/>
      <c r="N658" t="s">
        <v>236</v>
      </c>
      <c r="O658" t="s">
        <v>79</v>
      </c>
      <c r="P658" t="s">
        <v>233</v>
      </c>
      <c r="Q658" t="s"/>
      <c r="R658" t="s">
        <v>80</v>
      </c>
      <c r="S658" t="s">
        <v>234</v>
      </c>
      <c r="T658" t="s">
        <v>82</v>
      </c>
      <c r="U658" t="s"/>
      <c r="V658" t="s">
        <v>83</v>
      </c>
      <c r="W658" t="s">
        <v>161</v>
      </c>
      <c r="X658" t="s"/>
      <c r="Y658" t="s">
        <v>85</v>
      </c>
      <c r="Z658">
        <f>HYPERLINK("https://hotelmonitor-cachepage.eclerx.com/savepage/tk_15427246200370793_sr_2029.html","info")</f>
        <v/>
      </c>
      <c r="AA658" t="n">
        <v>333379</v>
      </c>
      <c r="AB658" t="s"/>
      <c r="AC658" t="s"/>
      <c r="AD658" t="s">
        <v>86</v>
      </c>
      <c r="AE658" t="s"/>
      <c r="AF658" t="s"/>
      <c r="AG658" t="s"/>
      <c r="AH658" t="s"/>
      <c r="AI658" t="s"/>
      <c r="AJ658" t="s"/>
      <c r="AK658" t="s">
        <v>87</v>
      </c>
      <c r="AL658" t="s">
        <v>88</v>
      </c>
      <c r="AM658" t="s"/>
      <c r="AN658" t="s">
        <v>87</v>
      </c>
      <c r="AO658" t="s"/>
      <c r="AP658" t="n">
        <v>126</v>
      </c>
      <c r="AQ658" t="s">
        <v>89</v>
      </c>
      <c r="AR658" t="s">
        <v>90</v>
      </c>
      <c r="AS658" t="s"/>
      <c r="AT658" t="s">
        <v>91</v>
      </c>
      <c r="AU658" t="s"/>
      <c r="AV658" t="s"/>
      <c r="AW658" t="s"/>
      <c r="AX658" t="s"/>
      <c r="AY658" t="n">
        <v>2872545</v>
      </c>
      <c r="AZ658" t="s">
        <v>235</v>
      </c>
      <c r="BA658" t="s"/>
      <c r="BB658" t="n">
        <v>49361</v>
      </c>
      <c r="BC658" t="s"/>
      <c r="BD658" t="s"/>
      <c r="BE658" t="s"/>
      <c r="BF658" t="s"/>
      <c r="BG658" t="s"/>
      <c r="BH658" t="s"/>
      <c r="BI658" t="s"/>
      <c r="BJ658" t="s"/>
      <c r="BK658" t="s"/>
      <c r="BL658" t="s"/>
      <c r="BM658" t="s"/>
      <c r="BN658" t="s"/>
      <c r="BO658" t="s"/>
      <c r="BP658" t="s"/>
      <c r="BQ658" t="s"/>
      <c r="BR658" t="s">
        <v>104</v>
      </c>
    </row>
    <row r="659" spans="1:70">
      <c r="A659" t="s">
        <v>70</v>
      </c>
      <c r="B659" t="s">
        <v>71</v>
      </c>
      <c r="C659" t="s">
        <v>72</v>
      </c>
      <c r="D659" t="n">
        <v>2</v>
      </c>
      <c r="E659" t="s">
        <v>237</v>
      </c>
      <c r="F659" t="n">
        <v>-1</v>
      </c>
      <c r="G659" t="s">
        <v>74</v>
      </c>
      <c r="H659" t="s">
        <v>75</v>
      </c>
      <c r="I659" t="s"/>
      <c r="J659" t="s">
        <v>76</v>
      </c>
      <c r="K659" t="n">
        <v>86</v>
      </c>
      <c r="L659" t="s">
        <v>77</v>
      </c>
      <c r="M659" t="s"/>
      <c r="N659" t="s">
        <v>238</v>
      </c>
      <c r="O659" t="s">
        <v>79</v>
      </c>
      <c r="P659" t="s">
        <v>237</v>
      </c>
      <c r="Q659" t="s"/>
      <c r="R659" t="s">
        <v>80</v>
      </c>
      <c r="S659" t="s">
        <v>239</v>
      </c>
      <c r="T659" t="s">
        <v>82</v>
      </c>
      <c r="U659" t="s"/>
      <c r="V659" t="s">
        <v>83</v>
      </c>
      <c r="W659" t="s">
        <v>84</v>
      </c>
      <c r="X659" t="s"/>
      <c r="Y659" t="s">
        <v>85</v>
      </c>
      <c r="Z659">
        <f>HYPERLINK("https://hotelmonitor-cachepage.eclerx.com/savepage/tk_15427243866463776_sr_2029.html","info")</f>
        <v/>
      </c>
      <c r="AA659" t="n">
        <v>-2311991</v>
      </c>
      <c r="AB659" t="s"/>
      <c r="AC659" t="s"/>
      <c r="AD659" t="s">
        <v>86</v>
      </c>
      <c r="AE659" t="s"/>
      <c r="AF659" t="s"/>
      <c r="AG659" t="s"/>
      <c r="AH659" t="s"/>
      <c r="AI659" t="s"/>
      <c r="AJ659" t="s"/>
      <c r="AK659" t="s">
        <v>87</v>
      </c>
      <c r="AL659" t="s">
        <v>88</v>
      </c>
      <c r="AM659" t="s"/>
      <c r="AN659" t="s">
        <v>87</v>
      </c>
      <c r="AO659" t="s"/>
      <c r="AP659" t="n">
        <v>32</v>
      </c>
      <c r="AQ659" t="s">
        <v>89</v>
      </c>
      <c r="AR659" t="s">
        <v>96</v>
      </c>
      <c r="AS659" t="s"/>
      <c r="AT659" t="s">
        <v>91</v>
      </c>
      <c r="AU659" t="s"/>
      <c r="AV659" t="s"/>
      <c r="AW659" t="s"/>
      <c r="AX659" t="s"/>
      <c r="AY659" t="n">
        <v>2311991</v>
      </c>
      <c r="AZ659" t="s">
        <v>240</v>
      </c>
      <c r="BA659" t="s"/>
      <c r="BB659" t="n">
        <v>12041</v>
      </c>
      <c r="BC659" t="n">
        <v>12.579764127731</v>
      </c>
      <c r="BD659" t="n">
        <v>44.069264371577</v>
      </c>
      <c r="BE659" t="s"/>
      <c r="BF659" t="s"/>
      <c r="BG659" t="s"/>
      <c r="BH659" t="s"/>
      <c r="BI659" t="s"/>
      <c r="BJ659" t="s"/>
      <c r="BK659" t="s"/>
      <c r="BL659" t="s"/>
      <c r="BM659" t="s"/>
      <c r="BN659" t="s"/>
      <c r="BO659" t="s"/>
      <c r="BP659" t="s"/>
      <c r="BQ659" t="s"/>
      <c r="BR659" t="s">
        <v>93</v>
      </c>
    </row>
    <row r="660" spans="1:70">
      <c r="A660" t="s">
        <v>70</v>
      </c>
      <c r="B660" t="s">
        <v>71</v>
      </c>
      <c r="C660" t="s">
        <v>72</v>
      </c>
      <c r="D660" t="n">
        <v>2</v>
      </c>
      <c r="E660" t="s">
        <v>241</v>
      </c>
      <c r="F660" t="n">
        <v>-1</v>
      </c>
      <c r="G660" t="s">
        <v>74</v>
      </c>
      <c r="H660" t="s">
        <v>75</v>
      </c>
      <c r="I660" t="s"/>
      <c r="J660" t="s">
        <v>76</v>
      </c>
      <c r="K660" t="n">
        <v>138</v>
      </c>
      <c r="L660" t="s">
        <v>77</v>
      </c>
      <c r="M660" t="s"/>
      <c r="N660" t="s">
        <v>131</v>
      </c>
      <c r="O660" t="s">
        <v>79</v>
      </c>
      <c r="P660" t="s">
        <v>241</v>
      </c>
      <c r="Q660" t="s"/>
      <c r="R660" t="s">
        <v>80</v>
      </c>
      <c r="S660" t="s">
        <v>242</v>
      </c>
      <c r="T660" t="s">
        <v>82</v>
      </c>
      <c r="U660" t="s"/>
      <c r="V660" t="s">
        <v>83</v>
      </c>
      <c r="W660" t="s">
        <v>84</v>
      </c>
      <c r="X660" t="s"/>
      <c r="Y660" t="s">
        <v>85</v>
      </c>
      <c r="Z660">
        <f>HYPERLINK("https://hotelmonitor-cachepage.eclerx.com/savepage/tk_15427243325442595_sr_2029.html","info")</f>
        <v/>
      </c>
      <c r="AA660" t="n">
        <v>-2442853</v>
      </c>
      <c r="AB660" t="s"/>
      <c r="AC660" t="s"/>
      <c r="AD660" t="s">
        <v>86</v>
      </c>
      <c r="AE660" t="s"/>
      <c r="AF660" t="s"/>
      <c r="AG660" t="s"/>
      <c r="AH660" t="s"/>
      <c r="AI660" t="s"/>
      <c r="AJ660" t="s"/>
      <c r="AK660" t="s">
        <v>87</v>
      </c>
      <c r="AL660" t="s">
        <v>88</v>
      </c>
      <c r="AM660" t="s"/>
      <c r="AN660" t="s">
        <v>87</v>
      </c>
      <c r="AO660" t="s"/>
      <c r="AP660" t="n">
        <v>11</v>
      </c>
      <c r="AQ660" t="s">
        <v>89</v>
      </c>
      <c r="AR660" t="s">
        <v>99</v>
      </c>
      <c r="AS660" t="s"/>
      <c r="AT660" t="s">
        <v>91</v>
      </c>
      <c r="AU660" t="s"/>
      <c r="AV660" t="s"/>
      <c r="AW660" t="s"/>
      <c r="AX660" t="s"/>
      <c r="AY660" t="n">
        <v>2442853</v>
      </c>
      <c r="AZ660" t="s">
        <v>243</v>
      </c>
      <c r="BA660" t="s"/>
      <c r="BB660" t="n">
        <v>74017</v>
      </c>
      <c r="BC660" t="n">
        <v>11.342498660088</v>
      </c>
      <c r="BD660" t="n">
        <v>44.492684542635</v>
      </c>
      <c r="BE660" t="s"/>
      <c r="BF660" t="s"/>
      <c r="BG660" t="s"/>
      <c r="BH660" t="s"/>
      <c r="BI660" t="s"/>
      <c r="BJ660" t="s"/>
      <c r="BK660" t="s"/>
      <c r="BL660" t="s"/>
      <c r="BM660" t="s"/>
      <c r="BN660" t="s"/>
      <c r="BO660" t="s"/>
      <c r="BP660" t="s"/>
      <c r="BQ660" t="s"/>
      <c r="BR660" t="s">
        <v>93</v>
      </c>
    </row>
    <row r="661" spans="1:70">
      <c r="A661" t="s">
        <v>70</v>
      </c>
      <c r="B661" t="s">
        <v>71</v>
      </c>
      <c r="C661" t="s">
        <v>72</v>
      </c>
      <c r="D661" t="n">
        <v>2</v>
      </c>
      <c r="E661" t="s">
        <v>241</v>
      </c>
      <c r="F661" t="n">
        <v>-1</v>
      </c>
      <c r="G661" t="s">
        <v>74</v>
      </c>
      <c r="H661" t="s">
        <v>75</v>
      </c>
      <c r="I661" t="s"/>
      <c r="J661" t="s">
        <v>76</v>
      </c>
      <c r="K661" t="n">
        <v>154</v>
      </c>
      <c r="L661" t="s">
        <v>77</v>
      </c>
      <c r="M661" t="s"/>
      <c r="N661" t="s">
        <v>244</v>
      </c>
      <c r="O661" t="s">
        <v>79</v>
      </c>
      <c r="P661" t="s">
        <v>241</v>
      </c>
      <c r="Q661" t="s"/>
      <c r="R661" t="s">
        <v>80</v>
      </c>
      <c r="S661" t="s">
        <v>245</v>
      </c>
      <c r="T661" t="s">
        <v>82</v>
      </c>
      <c r="U661" t="s"/>
      <c r="V661" t="s">
        <v>83</v>
      </c>
      <c r="W661" t="s">
        <v>84</v>
      </c>
      <c r="X661" t="s"/>
      <c r="Y661" t="s">
        <v>85</v>
      </c>
      <c r="Z661">
        <f>HYPERLINK("https://hotelmonitor-cachepage.eclerx.com/savepage/tk_15427243325442595_sr_2029.html","info")</f>
        <v/>
      </c>
      <c r="AA661" t="n">
        <v>-2442853</v>
      </c>
      <c r="AB661" t="s"/>
      <c r="AC661" t="s"/>
      <c r="AD661" t="s">
        <v>86</v>
      </c>
      <c r="AE661" t="s"/>
      <c r="AF661" t="s"/>
      <c r="AG661" t="s"/>
      <c r="AH661" t="s"/>
      <c r="AI661" t="s"/>
      <c r="AJ661" t="s"/>
      <c r="AK661" t="s">
        <v>87</v>
      </c>
      <c r="AL661" t="s">
        <v>88</v>
      </c>
      <c r="AM661" t="s"/>
      <c r="AN661" t="s">
        <v>87</v>
      </c>
      <c r="AO661" t="s"/>
      <c r="AP661" t="n">
        <v>11</v>
      </c>
      <c r="AQ661" t="s">
        <v>89</v>
      </c>
      <c r="AR661" t="s">
        <v>96</v>
      </c>
      <c r="AS661" t="s"/>
      <c r="AT661" t="s">
        <v>91</v>
      </c>
      <c r="AU661" t="s"/>
      <c r="AV661" t="s"/>
      <c r="AW661" t="s"/>
      <c r="AX661" t="s"/>
      <c r="AY661" t="n">
        <v>2442853</v>
      </c>
      <c r="AZ661" t="s">
        <v>243</v>
      </c>
      <c r="BA661" t="s"/>
      <c r="BB661" t="n">
        <v>74017</v>
      </c>
      <c r="BC661" t="n">
        <v>11.342498660088</v>
      </c>
      <c r="BD661" t="n">
        <v>44.492684542635</v>
      </c>
      <c r="BE661" t="s"/>
      <c r="BF661" t="s"/>
      <c r="BG661" t="s"/>
      <c r="BH661" t="s"/>
      <c r="BI661" t="s"/>
      <c r="BJ661" t="s"/>
      <c r="BK661" t="s"/>
      <c r="BL661" t="s"/>
      <c r="BM661" t="s"/>
      <c r="BN661" t="s"/>
      <c r="BO661" t="s"/>
      <c r="BP661" t="s"/>
      <c r="BQ661" t="s"/>
      <c r="BR661" t="s">
        <v>93</v>
      </c>
    </row>
    <row r="662" spans="1:70">
      <c r="A662" t="s">
        <v>70</v>
      </c>
      <c r="B662" t="s">
        <v>71</v>
      </c>
      <c r="C662" t="s">
        <v>72</v>
      </c>
      <c r="D662" t="n">
        <v>2</v>
      </c>
      <c r="E662" t="s">
        <v>241</v>
      </c>
      <c r="F662" t="n">
        <v>-1</v>
      </c>
      <c r="G662" t="s">
        <v>74</v>
      </c>
      <c r="H662" t="s">
        <v>75</v>
      </c>
      <c r="I662" t="s"/>
      <c r="J662" t="s">
        <v>76</v>
      </c>
      <c r="K662" t="n">
        <v>203</v>
      </c>
      <c r="L662" t="s">
        <v>77</v>
      </c>
      <c r="M662" t="s"/>
      <c r="N662" t="s">
        <v>246</v>
      </c>
      <c r="O662" t="s">
        <v>79</v>
      </c>
      <c r="P662" t="s">
        <v>241</v>
      </c>
      <c r="Q662" t="s"/>
      <c r="R662" t="s">
        <v>80</v>
      </c>
      <c r="S662" t="s">
        <v>211</v>
      </c>
      <c r="T662" t="s">
        <v>82</v>
      </c>
      <c r="U662" t="s"/>
      <c r="V662" t="s">
        <v>83</v>
      </c>
      <c r="W662" t="s">
        <v>84</v>
      </c>
      <c r="X662" t="s"/>
      <c r="Y662" t="s">
        <v>85</v>
      </c>
      <c r="Z662">
        <f>HYPERLINK("https://hotelmonitor-cachepage.eclerx.com/savepage/tk_15427243325442595_sr_2029.html","info")</f>
        <v/>
      </c>
      <c r="AA662" t="n">
        <v>-2442853</v>
      </c>
      <c r="AB662" t="s"/>
      <c r="AC662" t="s"/>
      <c r="AD662" t="s">
        <v>86</v>
      </c>
      <c r="AE662" t="s"/>
      <c r="AF662" t="s"/>
      <c r="AG662" t="s"/>
      <c r="AH662" t="s"/>
      <c r="AI662" t="s"/>
      <c r="AJ662" t="s"/>
      <c r="AK662" t="s">
        <v>87</v>
      </c>
      <c r="AL662" t="s">
        <v>88</v>
      </c>
      <c r="AM662" t="s"/>
      <c r="AN662" t="s">
        <v>87</v>
      </c>
      <c r="AO662" t="s"/>
      <c r="AP662" t="n">
        <v>11</v>
      </c>
      <c r="AQ662" t="s">
        <v>89</v>
      </c>
      <c r="AR662" t="s">
        <v>96</v>
      </c>
      <c r="AS662" t="s"/>
      <c r="AT662" t="s">
        <v>91</v>
      </c>
      <c r="AU662" t="s"/>
      <c r="AV662" t="s"/>
      <c r="AW662" t="s"/>
      <c r="AX662" t="s"/>
      <c r="AY662" t="n">
        <v>2442853</v>
      </c>
      <c r="AZ662" t="s">
        <v>243</v>
      </c>
      <c r="BA662" t="s"/>
      <c r="BB662" t="n">
        <v>74017</v>
      </c>
      <c r="BC662" t="n">
        <v>11.342498660088</v>
      </c>
      <c r="BD662" t="n">
        <v>44.492684542635</v>
      </c>
      <c r="BE662" t="s"/>
      <c r="BF662" t="s"/>
      <c r="BG662" t="s"/>
      <c r="BH662" t="s"/>
      <c r="BI662" t="s"/>
      <c r="BJ662" t="s"/>
      <c r="BK662" t="s"/>
      <c r="BL662" t="s"/>
      <c r="BM662" t="s"/>
      <c r="BN662" t="s"/>
      <c r="BO662" t="s"/>
      <c r="BP662" t="s"/>
      <c r="BQ662" t="s"/>
      <c r="BR662" t="s">
        <v>93</v>
      </c>
    </row>
    <row r="663" spans="1:70">
      <c r="A663" t="s">
        <v>70</v>
      </c>
      <c r="B663" t="s">
        <v>71</v>
      </c>
      <c r="C663" t="s">
        <v>72</v>
      </c>
      <c r="D663" t="n">
        <v>2</v>
      </c>
      <c r="E663" t="s">
        <v>241</v>
      </c>
      <c r="F663" t="n">
        <v>-1</v>
      </c>
      <c r="G663" t="s">
        <v>74</v>
      </c>
      <c r="H663" t="s">
        <v>75</v>
      </c>
      <c r="I663" t="s"/>
      <c r="J663" t="s">
        <v>76</v>
      </c>
      <c r="K663" t="n">
        <v>203</v>
      </c>
      <c r="L663" t="s">
        <v>77</v>
      </c>
      <c r="M663" t="s"/>
      <c r="N663" t="s">
        <v>247</v>
      </c>
      <c r="O663" t="s">
        <v>79</v>
      </c>
      <c r="P663" t="s">
        <v>241</v>
      </c>
      <c r="Q663" t="s"/>
      <c r="R663" t="s">
        <v>80</v>
      </c>
      <c r="S663" t="s">
        <v>211</v>
      </c>
      <c r="T663" t="s">
        <v>82</v>
      </c>
      <c r="U663" t="s"/>
      <c r="V663" t="s">
        <v>83</v>
      </c>
      <c r="W663" t="s">
        <v>84</v>
      </c>
      <c r="X663" t="s"/>
      <c r="Y663" t="s">
        <v>85</v>
      </c>
      <c r="Z663">
        <f>HYPERLINK("https://hotelmonitor-cachepage.eclerx.com/savepage/tk_15427243325442595_sr_2029.html","info")</f>
        <v/>
      </c>
      <c r="AA663" t="n">
        <v>-2442853</v>
      </c>
      <c r="AB663" t="s"/>
      <c r="AC663" t="s"/>
      <c r="AD663" t="s">
        <v>86</v>
      </c>
      <c r="AE663" t="s"/>
      <c r="AF663" t="s"/>
      <c r="AG663" t="s"/>
      <c r="AH663" t="s"/>
      <c r="AI663" t="s"/>
      <c r="AJ663" t="s"/>
      <c r="AK663" t="s">
        <v>87</v>
      </c>
      <c r="AL663" t="s">
        <v>88</v>
      </c>
      <c r="AM663" t="s"/>
      <c r="AN663" t="s">
        <v>87</v>
      </c>
      <c r="AO663" t="s"/>
      <c r="AP663" t="n">
        <v>11</v>
      </c>
      <c r="AQ663" t="s">
        <v>89</v>
      </c>
      <c r="AR663" t="s">
        <v>96</v>
      </c>
      <c r="AS663" t="s"/>
      <c r="AT663" t="s">
        <v>91</v>
      </c>
      <c r="AU663" t="s"/>
      <c r="AV663" t="s"/>
      <c r="AW663" t="s"/>
      <c r="AX663" t="s"/>
      <c r="AY663" t="n">
        <v>2442853</v>
      </c>
      <c r="AZ663" t="s">
        <v>243</v>
      </c>
      <c r="BA663" t="s"/>
      <c r="BB663" t="n">
        <v>74017</v>
      </c>
      <c r="BC663" t="n">
        <v>11.342498660088</v>
      </c>
      <c r="BD663" t="n">
        <v>44.492684542635</v>
      </c>
      <c r="BE663" t="s"/>
      <c r="BF663" t="s"/>
      <c r="BG663" t="s"/>
      <c r="BH663" t="s"/>
      <c r="BI663" t="s"/>
      <c r="BJ663" t="s"/>
      <c r="BK663" t="s"/>
      <c r="BL663" t="s"/>
      <c r="BM663" t="s"/>
      <c r="BN663" t="s"/>
      <c r="BO663" t="s"/>
      <c r="BP663" t="s"/>
      <c r="BQ663" t="s"/>
      <c r="BR663" t="s">
        <v>93</v>
      </c>
    </row>
    <row r="664" spans="1:70">
      <c r="A664" t="s">
        <v>70</v>
      </c>
      <c r="B664" t="s">
        <v>71</v>
      </c>
      <c r="C664" t="s">
        <v>72</v>
      </c>
      <c r="D664" t="n">
        <v>2</v>
      </c>
      <c r="E664" t="s">
        <v>248</v>
      </c>
      <c r="F664" t="n">
        <v>-1</v>
      </c>
      <c r="G664" t="s">
        <v>74</v>
      </c>
      <c r="H664" t="s">
        <v>75</v>
      </c>
      <c r="I664" t="s"/>
      <c r="J664" t="s">
        <v>76</v>
      </c>
      <c r="K664" t="n">
        <v>126</v>
      </c>
      <c r="L664" t="s">
        <v>77</v>
      </c>
      <c r="M664" t="s"/>
      <c r="N664" t="s">
        <v>138</v>
      </c>
      <c r="O664" t="s">
        <v>79</v>
      </c>
      <c r="P664" t="s">
        <v>248</v>
      </c>
      <c r="Q664" t="s"/>
      <c r="R664" t="s">
        <v>80</v>
      </c>
      <c r="S664" t="s">
        <v>249</v>
      </c>
      <c r="T664" t="s">
        <v>82</v>
      </c>
      <c r="U664" t="s"/>
      <c r="V664" t="s">
        <v>83</v>
      </c>
      <c r="W664" t="s">
        <v>84</v>
      </c>
      <c r="X664" t="s"/>
      <c r="Y664" t="s">
        <v>85</v>
      </c>
      <c r="Z664">
        <f>HYPERLINK("https://hotelmonitor-cachepage.eclerx.com/savepage/tk_15427245356307065_sr_2029.html","info")</f>
        <v/>
      </c>
      <c r="AA664" t="n">
        <v>-3721228</v>
      </c>
      <c r="AB664" t="s"/>
      <c r="AC664" t="s"/>
      <c r="AD664" t="s">
        <v>86</v>
      </c>
      <c r="AE664" t="s"/>
      <c r="AF664" t="s"/>
      <c r="AG664" t="s"/>
      <c r="AH664" t="s"/>
      <c r="AI664" t="s"/>
      <c r="AJ664" t="s"/>
      <c r="AK664" t="s">
        <v>87</v>
      </c>
      <c r="AL664" t="s">
        <v>88</v>
      </c>
      <c r="AM664" t="s"/>
      <c r="AN664" t="s">
        <v>87</v>
      </c>
      <c r="AO664" t="s"/>
      <c r="AP664" t="n">
        <v>92</v>
      </c>
      <c r="AQ664" t="s">
        <v>89</v>
      </c>
      <c r="AR664" t="s">
        <v>96</v>
      </c>
      <c r="AS664" t="s"/>
      <c r="AT664" t="s">
        <v>91</v>
      </c>
      <c r="AU664" t="s"/>
      <c r="AV664" t="s"/>
      <c r="AW664" t="s"/>
      <c r="AX664" t="s"/>
      <c r="AY664" t="n">
        <v>3721228</v>
      </c>
      <c r="AZ664" t="s">
        <v>250</v>
      </c>
      <c r="BA664" t="s"/>
      <c r="BB664" t="n">
        <v>94902</v>
      </c>
      <c r="BC664" t="n">
        <v>12.198576</v>
      </c>
      <c r="BD664" t="n">
        <v>44.420218</v>
      </c>
      <c r="BE664" t="s"/>
      <c r="BF664" t="s"/>
      <c r="BG664" t="s"/>
      <c r="BH664" t="s"/>
      <c r="BI664" t="s"/>
      <c r="BJ664" t="s"/>
      <c r="BK664" t="s"/>
      <c r="BL664" t="s"/>
      <c r="BM664" t="s"/>
      <c r="BN664" t="s"/>
      <c r="BO664" t="s"/>
      <c r="BP664" t="s"/>
      <c r="BQ664" t="s"/>
      <c r="BR664" t="s">
        <v>93</v>
      </c>
    </row>
    <row r="665" spans="1:70">
      <c r="A665" t="s">
        <v>70</v>
      </c>
      <c r="B665" t="s">
        <v>71</v>
      </c>
      <c r="C665" t="s">
        <v>72</v>
      </c>
      <c r="D665" t="n">
        <v>2</v>
      </c>
      <c r="E665" t="s">
        <v>251</v>
      </c>
      <c r="F665" t="n">
        <v>-1</v>
      </c>
      <c r="G665" t="s">
        <v>74</v>
      </c>
      <c r="H665" t="s">
        <v>75</v>
      </c>
      <c r="I665" t="s"/>
      <c r="J665" t="s">
        <v>76</v>
      </c>
      <c r="K665" t="n">
        <v>80</v>
      </c>
      <c r="L665" t="s">
        <v>77</v>
      </c>
      <c r="M665" t="s"/>
      <c r="N665" t="s">
        <v>252</v>
      </c>
      <c r="O665" t="s">
        <v>79</v>
      </c>
      <c r="P665" t="s">
        <v>251</v>
      </c>
      <c r="Q665" t="s"/>
      <c r="R665" t="s">
        <v>253</v>
      </c>
      <c r="S665" t="s">
        <v>177</v>
      </c>
      <c r="T665" t="s">
        <v>82</v>
      </c>
      <c r="U665" t="s"/>
      <c r="V665" t="s">
        <v>83</v>
      </c>
      <c r="W665" t="s">
        <v>84</v>
      </c>
      <c r="X665" t="s"/>
      <c r="Y665" t="s">
        <v>85</v>
      </c>
      <c r="Z665">
        <f>HYPERLINK("https://hotelmonitor-cachepage.eclerx.com/savepage/tk_1542724585770164_sr_2029.html","info")</f>
        <v/>
      </c>
      <c r="AA665" t="n">
        <v>-3265105</v>
      </c>
      <c r="AB665" t="s"/>
      <c r="AC665" t="s"/>
      <c r="AD665" t="s">
        <v>86</v>
      </c>
      <c r="AE665" t="s"/>
      <c r="AF665" t="s"/>
      <c r="AG665" t="s"/>
      <c r="AH665" t="s"/>
      <c r="AI665" t="s"/>
      <c r="AJ665" t="s"/>
      <c r="AK665" t="s">
        <v>87</v>
      </c>
      <c r="AL665" t="s">
        <v>88</v>
      </c>
      <c r="AM665" t="s"/>
      <c r="AN665" t="s">
        <v>87</v>
      </c>
      <c r="AO665" t="s"/>
      <c r="AP665" t="n">
        <v>112</v>
      </c>
      <c r="AQ665" t="s">
        <v>89</v>
      </c>
      <c r="AR665" t="s">
        <v>90</v>
      </c>
      <c r="AS665" t="s"/>
      <c r="AT665" t="s">
        <v>91</v>
      </c>
      <c r="AU665" t="s"/>
      <c r="AV665" t="s"/>
      <c r="AW665" t="s"/>
      <c r="AX665" t="s"/>
      <c r="AY665" t="n">
        <v>3265105</v>
      </c>
      <c r="AZ665" t="s">
        <v>254</v>
      </c>
      <c r="BA665" t="s"/>
      <c r="BB665" t="n">
        <v>57925</v>
      </c>
      <c r="BC665" t="n">
        <v>12.927064</v>
      </c>
      <c r="BD665" t="n">
        <v>43.907354</v>
      </c>
      <c r="BE665" t="s"/>
      <c r="BF665" t="s"/>
      <c r="BG665" t="s"/>
      <c r="BH665" t="s"/>
      <c r="BI665" t="s"/>
      <c r="BJ665" t="s"/>
      <c r="BK665" t="s"/>
      <c r="BL665" t="s"/>
      <c r="BM665" t="s"/>
      <c r="BN665" t="s"/>
      <c r="BO665" t="s"/>
      <c r="BP665" t="s"/>
      <c r="BQ665" t="s"/>
      <c r="BR665" t="s">
        <v>104</v>
      </c>
    </row>
    <row r="666" spans="1:70">
      <c r="A666" t="s">
        <v>70</v>
      </c>
      <c r="B666" t="s">
        <v>71</v>
      </c>
      <c r="C666" t="s">
        <v>72</v>
      </c>
      <c r="D666" t="n">
        <v>2</v>
      </c>
      <c r="E666" t="s">
        <v>251</v>
      </c>
      <c r="F666" t="n">
        <v>-1</v>
      </c>
      <c r="G666" t="s">
        <v>74</v>
      </c>
      <c r="H666" t="s">
        <v>75</v>
      </c>
      <c r="I666" t="s"/>
      <c r="J666" t="s">
        <v>76</v>
      </c>
      <c r="K666" t="n">
        <v>93</v>
      </c>
      <c r="L666" t="s">
        <v>77</v>
      </c>
      <c r="M666" t="s"/>
      <c r="N666" t="s">
        <v>255</v>
      </c>
      <c r="O666" t="s">
        <v>79</v>
      </c>
      <c r="P666" t="s">
        <v>251</v>
      </c>
      <c r="Q666" t="s"/>
      <c r="R666" t="s">
        <v>253</v>
      </c>
      <c r="S666" t="s">
        <v>256</v>
      </c>
      <c r="T666" t="s">
        <v>82</v>
      </c>
      <c r="U666" t="s"/>
      <c r="V666" t="s">
        <v>83</v>
      </c>
      <c r="W666" t="s">
        <v>84</v>
      </c>
      <c r="X666" t="s"/>
      <c r="Y666" t="s">
        <v>85</v>
      </c>
      <c r="Z666">
        <f>HYPERLINK("https://hotelmonitor-cachepage.eclerx.com/savepage/tk_1542724585770164_sr_2029.html","info")</f>
        <v/>
      </c>
      <c r="AA666" t="n">
        <v>-3265105</v>
      </c>
      <c r="AB666" t="s"/>
      <c r="AC666" t="s"/>
      <c r="AD666" t="s">
        <v>86</v>
      </c>
      <c r="AE666" t="s"/>
      <c r="AF666" t="s"/>
      <c r="AG666" t="s"/>
      <c r="AH666" t="s"/>
      <c r="AI666" t="s"/>
      <c r="AJ666" t="s"/>
      <c r="AK666" t="s">
        <v>87</v>
      </c>
      <c r="AL666" t="s">
        <v>88</v>
      </c>
      <c r="AM666" t="s"/>
      <c r="AN666" t="s">
        <v>87</v>
      </c>
      <c r="AO666" t="s"/>
      <c r="AP666" t="n">
        <v>112</v>
      </c>
      <c r="AQ666" t="s">
        <v>89</v>
      </c>
      <c r="AR666" t="s">
        <v>90</v>
      </c>
      <c r="AS666" t="s"/>
      <c r="AT666" t="s">
        <v>91</v>
      </c>
      <c r="AU666" t="s"/>
      <c r="AV666" t="s"/>
      <c r="AW666" t="s"/>
      <c r="AX666" t="s"/>
      <c r="AY666" t="n">
        <v>3265105</v>
      </c>
      <c r="AZ666" t="s">
        <v>254</v>
      </c>
      <c r="BA666" t="s"/>
      <c r="BB666" t="n">
        <v>57925</v>
      </c>
      <c r="BC666" t="n">
        <v>12.927064</v>
      </c>
      <c r="BD666" t="n">
        <v>43.907354</v>
      </c>
      <c r="BE666" t="s"/>
      <c r="BF666" t="s"/>
      <c r="BG666" t="s"/>
      <c r="BH666" t="s"/>
      <c r="BI666" t="s"/>
      <c r="BJ666" t="s"/>
      <c r="BK666" t="s"/>
      <c r="BL666" t="s"/>
      <c r="BM666" t="s"/>
      <c r="BN666" t="s"/>
      <c r="BO666" t="s"/>
      <c r="BP666" t="s"/>
      <c r="BQ666" t="s"/>
      <c r="BR666" t="s">
        <v>104</v>
      </c>
    </row>
    <row r="667" spans="1:70">
      <c r="A667" t="s">
        <v>70</v>
      </c>
      <c r="B667" t="s">
        <v>71</v>
      </c>
      <c r="C667" t="s">
        <v>72</v>
      </c>
      <c r="D667" t="n">
        <v>2</v>
      </c>
      <c r="E667" t="s">
        <v>257</v>
      </c>
      <c r="F667" t="n">
        <v>-1</v>
      </c>
      <c r="G667" t="s">
        <v>74</v>
      </c>
      <c r="H667" t="s">
        <v>75</v>
      </c>
      <c r="I667" t="s"/>
      <c r="J667" t="s">
        <v>76</v>
      </c>
      <c r="K667" t="n">
        <v>530</v>
      </c>
      <c r="L667" t="s">
        <v>77</v>
      </c>
      <c r="M667" t="s"/>
      <c r="N667" t="s">
        <v>258</v>
      </c>
      <c r="O667" t="s">
        <v>79</v>
      </c>
      <c r="P667" t="s">
        <v>257</v>
      </c>
      <c r="Q667" t="s"/>
      <c r="R667" t="s">
        <v>80</v>
      </c>
      <c r="S667" t="s">
        <v>259</v>
      </c>
      <c r="T667" t="s">
        <v>82</v>
      </c>
      <c r="U667" t="s"/>
      <c r="V667" t="s">
        <v>83</v>
      </c>
      <c r="W667" t="s">
        <v>84</v>
      </c>
      <c r="X667" t="s"/>
      <c r="Y667" t="s">
        <v>85</v>
      </c>
      <c r="Z667">
        <f>HYPERLINK("https://hotelmonitor-cachepage.eclerx.com/savepage/tk_15427244614547281_sr_2029.html","info")</f>
        <v/>
      </c>
      <c r="AA667" t="n">
        <v>-6796349</v>
      </c>
      <c r="AB667" t="s"/>
      <c r="AC667" t="s"/>
      <c r="AD667" t="s">
        <v>86</v>
      </c>
      <c r="AE667" t="s"/>
      <c r="AF667" t="s"/>
      <c r="AG667" t="s"/>
      <c r="AH667" t="s"/>
      <c r="AI667" t="s"/>
      <c r="AJ667" t="s"/>
      <c r="AK667" t="s">
        <v>87</v>
      </c>
      <c r="AL667" t="s">
        <v>88</v>
      </c>
      <c r="AM667" t="s"/>
      <c r="AN667" t="s">
        <v>87</v>
      </c>
      <c r="AO667" t="s"/>
      <c r="AP667" t="n">
        <v>62</v>
      </c>
      <c r="AQ667" t="s">
        <v>89</v>
      </c>
      <c r="AR667" t="s">
        <v>96</v>
      </c>
      <c r="AS667" t="s"/>
      <c r="AT667" t="s">
        <v>91</v>
      </c>
      <c r="AU667" t="s"/>
      <c r="AV667" t="s"/>
      <c r="AW667" t="s"/>
      <c r="AX667" t="s"/>
      <c r="AY667" t="n">
        <v>6796349</v>
      </c>
      <c r="AZ667" t="s">
        <v>260</v>
      </c>
      <c r="BA667" t="s"/>
      <c r="BB667" t="n">
        <v>183392</v>
      </c>
      <c r="BC667" t="s"/>
      <c r="BD667" t="s"/>
      <c r="BE667" t="s"/>
      <c r="BF667" t="s"/>
      <c r="BG667" t="s"/>
      <c r="BH667" t="s"/>
      <c r="BI667" t="s"/>
      <c r="BJ667" t="s"/>
      <c r="BK667" t="s"/>
      <c r="BL667" t="s"/>
      <c r="BM667" t="s"/>
      <c r="BN667" t="s"/>
      <c r="BO667" t="s"/>
      <c r="BP667" t="s"/>
      <c r="BQ667" t="s"/>
      <c r="BR667" t="s">
        <v>93</v>
      </c>
    </row>
    <row r="668" spans="1:70">
      <c r="A668" t="s">
        <v>70</v>
      </c>
      <c r="B668" t="s">
        <v>71</v>
      </c>
      <c r="C668" t="s">
        <v>72</v>
      </c>
      <c r="D668" t="n">
        <v>2</v>
      </c>
      <c r="E668" t="s">
        <v>261</v>
      </c>
      <c r="F668" t="n">
        <v>-1</v>
      </c>
      <c r="G668" t="s">
        <v>74</v>
      </c>
      <c r="H668" t="s">
        <v>75</v>
      </c>
      <c r="I668" t="s"/>
      <c r="J668" t="s">
        <v>76</v>
      </c>
      <c r="K668" t="n">
        <v>142</v>
      </c>
      <c r="L668" t="s">
        <v>77</v>
      </c>
      <c r="M668" t="s"/>
      <c r="N668" t="s">
        <v>262</v>
      </c>
      <c r="O668" t="s">
        <v>79</v>
      </c>
      <c r="P668" t="s">
        <v>261</v>
      </c>
      <c r="Q668" t="s"/>
      <c r="R668" t="s">
        <v>80</v>
      </c>
      <c r="S668" t="s">
        <v>154</v>
      </c>
      <c r="T668" t="s">
        <v>82</v>
      </c>
      <c r="U668" t="s"/>
      <c r="V668" t="s">
        <v>83</v>
      </c>
      <c r="W668" t="s">
        <v>140</v>
      </c>
      <c r="X668" t="s"/>
      <c r="Y668" t="s">
        <v>85</v>
      </c>
      <c r="Z668">
        <f>HYPERLINK("https://hotelmonitor-cachepage.eclerx.com/savepage/tk_1542724448270643_sr_2029.html","info")</f>
        <v/>
      </c>
      <c r="AA668" t="n">
        <v>-4433086</v>
      </c>
      <c r="AB668" t="s"/>
      <c r="AC668" t="s"/>
      <c r="AD668" t="s">
        <v>86</v>
      </c>
      <c r="AE668" t="s"/>
      <c r="AF668" t="s"/>
      <c r="AG668" t="s"/>
      <c r="AH668" t="s"/>
      <c r="AI668" t="s"/>
      <c r="AJ668" t="s"/>
      <c r="AK668" t="s">
        <v>87</v>
      </c>
      <c r="AL668" t="s">
        <v>88</v>
      </c>
      <c r="AM668" t="s"/>
      <c r="AN668" t="s">
        <v>87</v>
      </c>
      <c r="AO668" t="s"/>
      <c r="AP668" t="n">
        <v>57</v>
      </c>
      <c r="AQ668" t="s">
        <v>89</v>
      </c>
      <c r="AR668" t="s">
        <v>90</v>
      </c>
      <c r="AS668" t="s"/>
      <c r="AT668" t="s">
        <v>91</v>
      </c>
      <c r="AU668" t="s"/>
      <c r="AV668" t="s"/>
      <c r="AW668" t="s"/>
      <c r="AX668" t="s"/>
      <c r="AY668" t="n">
        <v>4433086</v>
      </c>
      <c r="AZ668" t="s">
        <v>263</v>
      </c>
      <c r="BA668" t="s"/>
      <c r="BB668" t="n">
        <v>27912</v>
      </c>
      <c r="BC668" t="n">
        <v>11.344483494759</v>
      </c>
      <c r="BD668" t="n">
        <v>44.503143762202</v>
      </c>
      <c r="BE668" t="s"/>
      <c r="BF668" t="s"/>
      <c r="BG668" t="s"/>
      <c r="BH668" t="s"/>
      <c r="BI668" t="s"/>
      <c r="BJ668" t="s"/>
      <c r="BK668" t="s"/>
      <c r="BL668" t="s"/>
      <c r="BM668" t="s"/>
      <c r="BN668" t="s"/>
      <c r="BO668" t="s"/>
      <c r="BP668" t="s"/>
      <c r="BQ668" t="s"/>
      <c r="BR668" t="s">
        <v>93</v>
      </c>
    </row>
    <row r="669" spans="1:70">
      <c r="A669" t="s">
        <v>70</v>
      </c>
      <c r="B669" t="s">
        <v>71</v>
      </c>
      <c r="C669" t="s">
        <v>72</v>
      </c>
      <c r="D669" t="n">
        <v>2</v>
      </c>
      <c r="E669" t="s">
        <v>261</v>
      </c>
      <c r="F669" t="n">
        <v>-1</v>
      </c>
      <c r="G669" t="s">
        <v>74</v>
      </c>
      <c r="H669" t="s">
        <v>75</v>
      </c>
      <c r="I669" t="s"/>
      <c r="J669" t="s">
        <v>76</v>
      </c>
      <c r="K669" t="n">
        <v>150</v>
      </c>
      <c r="L669" t="s">
        <v>77</v>
      </c>
      <c r="M669" t="s"/>
      <c r="N669" t="s">
        <v>264</v>
      </c>
      <c r="O669" t="s">
        <v>79</v>
      </c>
      <c r="P669" t="s">
        <v>261</v>
      </c>
      <c r="Q669" t="s"/>
      <c r="R669" t="s">
        <v>80</v>
      </c>
      <c r="S669" t="s">
        <v>265</v>
      </c>
      <c r="T669" t="s">
        <v>82</v>
      </c>
      <c r="U669" t="s"/>
      <c r="V669" t="s">
        <v>83</v>
      </c>
      <c r="W669" t="s">
        <v>140</v>
      </c>
      <c r="X669" t="s"/>
      <c r="Y669" t="s">
        <v>85</v>
      </c>
      <c r="Z669">
        <f>HYPERLINK("https://hotelmonitor-cachepage.eclerx.com/savepage/tk_1542724448270643_sr_2029.html","info")</f>
        <v/>
      </c>
      <c r="AA669" t="n">
        <v>-4433086</v>
      </c>
      <c r="AB669" t="s"/>
      <c r="AC669" t="s"/>
      <c r="AD669" t="s">
        <v>86</v>
      </c>
      <c r="AE669" t="s"/>
      <c r="AF669" t="s"/>
      <c r="AG669" t="s"/>
      <c r="AH669" t="s"/>
      <c r="AI669" t="s"/>
      <c r="AJ669" t="s"/>
      <c r="AK669" t="s">
        <v>87</v>
      </c>
      <c r="AL669" t="s">
        <v>88</v>
      </c>
      <c r="AM669" t="s"/>
      <c r="AN669" t="s">
        <v>87</v>
      </c>
      <c r="AO669" t="s"/>
      <c r="AP669" t="n">
        <v>57</v>
      </c>
      <c r="AQ669" t="s">
        <v>89</v>
      </c>
      <c r="AR669" t="s">
        <v>90</v>
      </c>
      <c r="AS669" t="s"/>
      <c r="AT669" t="s">
        <v>91</v>
      </c>
      <c r="AU669" t="s"/>
      <c r="AV669" t="s"/>
      <c r="AW669" t="s"/>
      <c r="AX669" t="s"/>
      <c r="AY669" t="n">
        <v>4433086</v>
      </c>
      <c r="AZ669" t="s">
        <v>263</v>
      </c>
      <c r="BA669" t="s"/>
      <c r="BB669" t="n">
        <v>27912</v>
      </c>
      <c r="BC669" t="n">
        <v>11.344483494759</v>
      </c>
      <c r="BD669" t="n">
        <v>44.503143762202</v>
      </c>
      <c r="BE669" t="s"/>
      <c r="BF669" t="s"/>
      <c r="BG669" t="s"/>
      <c r="BH669" t="s"/>
      <c r="BI669" t="s"/>
      <c r="BJ669" t="s"/>
      <c r="BK669" t="s"/>
      <c r="BL669" t="s"/>
      <c r="BM669" t="s"/>
      <c r="BN669" t="s"/>
      <c r="BO669" t="s"/>
      <c r="BP669" t="s"/>
      <c r="BQ669" t="s"/>
      <c r="BR669" t="s">
        <v>93</v>
      </c>
    </row>
    <row r="670" spans="1:70">
      <c r="A670" t="s">
        <v>70</v>
      </c>
      <c r="B670" t="s">
        <v>71</v>
      </c>
      <c r="C670" t="s">
        <v>72</v>
      </c>
      <c r="D670" t="n">
        <v>2</v>
      </c>
      <c r="E670" t="s">
        <v>261</v>
      </c>
      <c r="F670" t="n">
        <v>-1</v>
      </c>
      <c r="G670" t="s">
        <v>74</v>
      </c>
      <c r="H670" t="s">
        <v>75</v>
      </c>
      <c r="I670" t="s"/>
      <c r="J670" t="s">
        <v>76</v>
      </c>
      <c r="K670" t="n">
        <v>162</v>
      </c>
      <c r="L670" t="s">
        <v>77</v>
      </c>
      <c r="M670" t="s"/>
      <c r="N670" t="s">
        <v>262</v>
      </c>
      <c r="O670" t="s">
        <v>79</v>
      </c>
      <c r="P670" t="s">
        <v>261</v>
      </c>
      <c r="Q670" t="s"/>
      <c r="R670" t="s">
        <v>80</v>
      </c>
      <c r="S670" t="s">
        <v>266</v>
      </c>
      <c r="T670" t="s">
        <v>82</v>
      </c>
      <c r="U670" t="s"/>
      <c r="V670" t="s">
        <v>83</v>
      </c>
      <c r="W670" t="s">
        <v>84</v>
      </c>
      <c r="X670" t="s"/>
      <c r="Y670" t="s">
        <v>85</v>
      </c>
      <c r="Z670">
        <f>HYPERLINK("https://hotelmonitor-cachepage.eclerx.com/savepage/tk_1542724448270643_sr_2029.html","info")</f>
        <v/>
      </c>
      <c r="AA670" t="n">
        <v>-4433086</v>
      </c>
      <c r="AB670" t="s"/>
      <c r="AC670" t="s"/>
      <c r="AD670" t="s">
        <v>86</v>
      </c>
      <c r="AE670" t="s"/>
      <c r="AF670" t="s"/>
      <c r="AG670" t="s"/>
      <c r="AH670" t="s"/>
      <c r="AI670" t="s"/>
      <c r="AJ670" t="s"/>
      <c r="AK670" t="s">
        <v>87</v>
      </c>
      <c r="AL670" t="s">
        <v>88</v>
      </c>
      <c r="AM670" t="s"/>
      <c r="AN670" t="s">
        <v>87</v>
      </c>
      <c r="AO670" t="s"/>
      <c r="AP670" t="n">
        <v>57</v>
      </c>
      <c r="AQ670" t="s">
        <v>89</v>
      </c>
      <c r="AR670" t="s">
        <v>90</v>
      </c>
      <c r="AS670" t="s"/>
      <c r="AT670" t="s">
        <v>91</v>
      </c>
      <c r="AU670" t="s"/>
      <c r="AV670" t="s"/>
      <c r="AW670" t="s"/>
      <c r="AX670" t="s"/>
      <c r="AY670" t="n">
        <v>4433086</v>
      </c>
      <c r="AZ670" t="s">
        <v>263</v>
      </c>
      <c r="BA670" t="s"/>
      <c r="BB670" t="n">
        <v>27912</v>
      </c>
      <c r="BC670" t="n">
        <v>11.344483494759</v>
      </c>
      <c r="BD670" t="n">
        <v>44.503143762202</v>
      </c>
      <c r="BE670" t="s"/>
      <c r="BF670" t="s"/>
      <c r="BG670" t="s"/>
      <c r="BH670" t="s"/>
      <c r="BI670" t="s"/>
      <c r="BJ670" t="s"/>
      <c r="BK670" t="s"/>
      <c r="BL670" t="s"/>
      <c r="BM670" t="s"/>
      <c r="BN670" t="s"/>
      <c r="BO670" t="s"/>
      <c r="BP670" t="s"/>
      <c r="BQ670" t="s"/>
      <c r="BR670" t="s">
        <v>93</v>
      </c>
    </row>
    <row r="671" spans="1:70">
      <c r="A671" t="s">
        <v>70</v>
      </c>
      <c r="B671" t="s">
        <v>71</v>
      </c>
      <c r="C671" t="s">
        <v>72</v>
      </c>
      <c r="D671" t="n">
        <v>2</v>
      </c>
      <c r="E671" t="s">
        <v>261</v>
      </c>
      <c r="F671" t="n">
        <v>-1</v>
      </c>
      <c r="G671" t="s">
        <v>74</v>
      </c>
      <c r="H671" t="s">
        <v>75</v>
      </c>
      <c r="I671" t="s"/>
      <c r="J671" t="s">
        <v>76</v>
      </c>
      <c r="K671" t="n">
        <v>176</v>
      </c>
      <c r="L671" t="s">
        <v>77</v>
      </c>
      <c r="M671" t="s"/>
      <c r="N671" t="s">
        <v>264</v>
      </c>
      <c r="O671" t="s">
        <v>79</v>
      </c>
      <c r="P671" t="s">
        <v>261</v>
      </c>
      <c r="Q671" t="s"/>
      <c r="R671" t="s">
        <v>80</v>
      </c>
      <c r="S671" t="s">
        <v>267</v>
      </c>
      <c r="T671" t="s">
        <v>82</v>
      </c>
      <c r="U671" t="s"/>
      <c r="V671" t="s">
        <v>83</v>
      </c>
      <c r="W671" t="s">
        <v>84</v>
      </c>
      <c r="X671" t="s"/>
      <c r="Y671" t="s">
        <v>85</v>
      </c>
      <c r="Z671">
        <f>HYPERLINK("https://hotelmonitor-cachepage.eclerx.com/savepage/tk_1542724448270643_sr_2029.html","info")</f>
        <v/>
      </c>
      <c r="AA671" t="n">
        <v>-4433086</v>
      </c>
      <c r="AB671" t="s"/>
      <c r="AC671" t="s"/>
      <c r="AD671" t="s">
        <v>86</v>
      </c>
      <c r="AE671" t="s"/>
      <c r="AF671" t="s"/>
      <c r="AG671" t="s"/>
      <c r="AH671" t="s"/>
      <c r="AI671" t="s"/>
      <c r="AJ671" t="s"/>
      <c r="AK671" t="s">
        <v>87</v>
      </c>
      <c r="AL671" t="s">
        <v>88</v>
      </c>
      <c r="AM671" t="s"/>
      <c r="AN671" t="s">
        <v>87</v>
      </c>
      <c r="AO671" t="s"/>
      <c r="AP671" t="n">
        <v>57</v>
      </c>
      <c r="AQ671" t="s">
        <v>89</v>
      </c>
      <c r="AR671" t="s">
        <v>90</v>
      </c>
      <c r="AS671" t="s"/>
      <c r="AT671" t="s">
        <v>91</v>
      </c>
      <c r="AU671" t="s"/>
      <c r="AV671" t="s"/>
      <c r="AW671" t="s"/>
      <c r="AX671" t="s"/>
      <c r="AY671" t="n">
        <v>4433086</v>
      </c>
      <c r="AZ671" t="s">
        <v>263</v>
      </c>
      <c r="BA671" t="s"/>
      <c r="BB671" t="n">
        <v>27912</v>
      </c>
      <c r="BC671" t="n">
        <v>11.344483494759</v>
      </c>
      <c r="BD671" t="n">
        <v>44.503143762202</v>
      </c>
      <c r="BE671" t="s"/>
      <c r="BF671" t="s"/>
      <c r="BG671" t="s"/>
      <c r="BH671" t="s"/>
      <c r="BI671" t="s"/>
      <c r="BJ671" t="s"/>
      <c r="BK671" t="s"/>
      <c r="BL671" t="s"/>
      <c r="BM671" t="s"/>
      <c r="BN671" t="s"/>
      <c r="BO671" t="s"/>
      <c r="BP671" t="s"/>
      <c r="BQ671" t="s"/>
      <c r="BR671" t="s">
        <v>93</v>
      </c>
    </row>
    <row r="672" spans="1:70">
      <c r="A672" t="s">
        <v>70</v>
      </c>
      <c r="B672" t="s">
        <v>71</v>
      </c>
      <c r="C672" t="s">
        <v>72</v>
      </c>
      <c r="D672" t="n">
        <v>2</v>
      </c>
      <c r="E672" t="s">
        <v>261</v>
      </c>
      <c r="F672" t="n">
        <v>-1</v>
      </c>
      <c r="G672" t="s">
        <v>74</v>
      </c>
      <c r="H672" t="s">
        <v>75</v>
      </c>
      <c r="I672" t="s"/>
      <c r="J672" t="s">
        <v>76</v>
      </c>
      <c r="K672" t="n">
        <v>263</v>
      </c>
      <c r="L672" t="s">
        <v>77</v>
      </c>
      <c r="M672" t="s"/>
      <c r="N672" t="s">
        <v>268</v>
      </c>
      <c r="O672" t="s">
        <v>79</v>
      </c>
      <c r="P672" t="s">
        <v>261</v>
      </c>
      <c r="Q672" t="s"/>
      <c r="R672" t="s">
        <v>80</v>
      </c>
      <c r="S672" t="s">
        <v>269</v>
      </c>
      <c r="T672" t="s">
        <v>82</v>
      </c>
      <c r="U672" t="s"/>
      <c r="V672" t="s">
        <v>83</v>
      </c>
      <c r="W672" t="s">
        <v>140</v>
      </c>
      <c r="X672" t="s"/>
      <c r="Y672" t="s">
        <v>85</v>
      </c>
      <c r="Z672">
        <f>HYPERLINK("https://hotelmonitor-cachepage.eclerx.com/savepage/tk_1542724448270643_sr_2029.html","info")</f>
        <v/>
      </c>
      <c r="AA672" t="n">
        <v>-4433086</v>
      </c>
      <c r="AB672" t="s"/>
      <c r="AC672" t="s"/>
      <c r="AD672" t="s">
        <v>86</v>
      </c>
      <c r="AE672" t="s"/>
      <c r="AF672" t="s"/>
      <c r="AG672" t="s"/>
      <c r="AH672" t="s"/>
      <c r="AI672" t="s"/>
      <c r="AJ672" t="s"/>
      <c r="AK672" t="s">
        <v>87</v>
      </c>
      <c r="AL672" t="s">
        <v>88</v>
      </c>
      <c r="AM672" t="s"/>
      <c r="AN672" t="s">
        <v>87</v>
      </c>
      <c r="AO672" t="s"/>
      <c r="AP672" t="n">
        <v>57</v>
      </c>
      <c r="AQ672" t="s">
        <v>89</v>
      </c>
      <c r="AR672" t="s">
        <v>90</v>
      </c>
      <c r="AS672" t="s"/>
      <c r="AT672" t="s">
        <v>91</v>
      </c>
      <c r="AU672" t="s"/>
      <c r="AV672" t="s"/>
      <c r="AW672" t="s"/>
      <c r="AX672" t="s"/>
      <c r="AY672" t="n">
        <v>4433086</v>
      </c>
      <c r="AZ672" t="s">
        <v>263</v>
      </c>
      <c r="BA672" t="s"/>
      <c r="BB672" t="n">
        <v>27912</v>
      </c>
      <c r="BC672" t="n">
        <v>11.344483494759</v>
      </c>
      <c r="BD672" t="n">
        <v>44.503143762202</v>
      </c>
      <c r="BE672" t="s"/>
      <c r="BF672" t="s"/>
      <c r="BG672" t="s"/>
      <c r="BH672" t="s"/>
      <c r="BI672" t="s"/>
      <c r="BJ672" t="s"/>
      <c r="BK672" t="s"/>
      <c r="BL672" t="s"/>
      <c r="BM672" t="s"/>
      <c r="BN672" t="s"/>
      <c r="BO672" t="s"/>
      <c r="BP672" t="s"/>
      <c r="BQ672" t="s"/>
      <c r="BR672" t="s">
        <v>93</v>
      </c>
    </row>
    <row r="673" spans="1:70">
      <c r="A673" t="s">
        <v>70</v>
      </c>
      <c r="B673" t="s">
        <v>71</v>
      </c>
      <c r="C673" t="s">
        <v>72</v>
      </c>
      <c r="D673" t="n">
        <v>2</v>
      </c>
      <c r="E673" t="s">
        <v>261</v>
      </c>
      <c r="F673" t="n">
        <v>-1</v>
      </c>
      <c r="G673" t="s">
        <v>74</v>
      </c>
      <c r="H673" t="s">
        <v>75</v>
      </c>
      <c r="I673" t="s"/>
      <c r="J673" t="s">
        <v>76</v>
      </c>
      <c r="K673" t="n">
        <v>283</v>
      </c>
      <c r="L673" t="s">
        <v>77</v>
      </c>
      <c r="M673" t="s"/>
      <c r="N673" t="s">
        <v>268</v>
      </c>
      <c r="O673" t="s">
        <v>79</v>
      </c>
      <c r="P673" t="s">
        <v>261</v>
      </c>
      <c r="Q673" t="s"/>
      <c r="R673" t="s">
        <v>80</v>
      </c>
      <c r="S673" t="s">
        <v>270</v>
      </c>
      <c r="T673" t="s">
        <v>82</v>
      </c>
      <c r="U673" t="s"/>
      <c r="V673" t="s">
        <v>83</v>
      </c>
      <c r="W673" t="s">
        <v>84</v>
      </c>
      <c r="X673" t="s"/>
      <c r="Y673" t="s">
        <v>85</v>
      </c>
      <c r="Z673">
        <f>HYPERLINK("https://hotelmonitor-cachepage.eclerx.com/savepage/tk_1542724448270643_sr_2029.html","info")</f>
        <v/>
      </c>
      <c r="AA673" t="n">
        <v>-4433086</v>
      </c>
      <c r="AB673" t="s"/>
      <c r="AC673" t="s"/>
      <c r="AD673" t="s">
        <v>86</v>
      </c>
      <c r="AE673" t="s"/>
      <c r="AF673" t="s"/>
      <c r="AG673" t="s"/>
      <c r="AH673" t="s"/>
      <c r="AI673" t="s"/>
      <c r="AJ673" t="s"/>
      <c r="AK673" t="s">
        <v>87</v>
      </c>
      <c r="AL673" t="s">
        <v>88</v>
      </c>
      <c r="AM673" t="s"/>
      <c r="AN673" t="s">
        <v>87</v>
      </c>
      <c r="AO673" t="s"/>
      <c r="AP673" t="n">
        <v>57</v>
      </c>
      <c r="AQ673" t="s">
        <v>89</v>
      </c>
      <c r="AR673" t="s">
        <v>90</v>
      </c>
      <c r="AS673" t="s"/>
      <c r="AT673" t="s">
        <v>91</v>
      </c>
      <c r="AU673" t="s"/>
      <c r="AV673" t="s"/>
      <c r="AW673" t="s"/>
      <c r="AX673" t="s"/>
      <c r="AY673" t="n">
        <v>4433086</v>
      </c>
      <c r="AZ673" t="s">
        <v>263</v>
      </c>
      <c r="BA673" t="s"/>
      <c r="BB673" t="n">
        <v>27912</v>
      </c>
      <c r="BC673" t="n">
        <v>11.344483494759</v>
      </c>
      <c r="BD673" t="n">
        <v>44.503143762202</v>
      </c>
      <c r="BE673" t="s"/>
      <c r="BF673" t="s"/>
      <c r="BG673" t="s"/>
      <c r="BH673" t="s"/>
      <c r="BI673" t="s"/>
      <c r="BJ673" t="s"/>
      <c r="BK673" t="s"/>
      <c r="BL673" t="s"/>
      <c r="BM673" t="s"/>
      <c r="BN673" t="s"/>
      <c r="BO673" t="s"/>
      <c r="BP673" t="s"/>
      <c r="BQ673" t="s"/>
      <c r="BR673" t="s">
        <v>93</v>
      </c>
    </row>
    <row r="674" spans="1:70">
      <c r="A674" t="s">
        <v>70</v>
      </c>
      <c r="B674" t="s">
        <v>71</v>
      </c>
      <c r="C674" t="s">
        <v>72</v>
      </c>
      <c r="D674" t="n">
        <v>2</v>
      </c>
      <c r="E674" t="s">
        <v>271</v>
      </c>
      <c r="F674" t="n">
        <v>-1</v>
      </c>
      <c r="G674" t="s">
        <v>74</v>
      </c>
      <c r="H674" t="s">
        <v>75</v>
      </c>
      <c r="I674" t="s"/>
      <c r="J674" t="s">
        <v>76</v>
      </c>
      <c r="K674" t="n">
        <v>67</v>
      </c>
      <c r="L674" t="s">
        <v>77</v>
      </c>
      <c r="M674" t="s"/>
      <c r="N674" t="s">
        <v>272</v>
      </c>
      <c r="O674" t="s">
        <v>79</v>
      </c>
      <c r="P674" t="s">
        <v>271</v>
      </c>
      <c r="Q674" t="s"/>
      <c r="R674" t="s">
        <v>80</v>
      </c>
      <c r="S674" t="s">
        <v>167</v>
      </c>
      <c r="T674" t="s">
        <v>82</v>
      </c>
      <c r="U674" t="s"/>
      <c r="V674" t="s">
        <v>83</v>
      </c>
      <c r="W674" t="s">
        <v>84</v>
      </c>
      <c r="X674" t="s"/>
      <c r="Y674" t="s">
        <v>85</v>
      </c>
      <c r="Z674">
        <f>HYPERLINK("https://hotelmonitor-cachepage.eclerx.com/savepage/tk_15427243989001083_sr_2029.html","info")</f>
        <v/>
      </c>
      <c r="AA674" t="n">
        <v>-3538140</v>
      </c>
      <c r="AB674" t="s"/>
      <c r="AC674" t="s"/>
      <c r="AD674" t="s">
        <v>86</v>
      </c>
      <c r="AE674" t="s"/>
      <c r="AF674" t="s"/>
      <c r="AG674" t="s"/>
      <c r="AH674" t="s"/>
      <c r="AI674" t="s"/>
      <c r="AJ674" t="s"/>
      <c r="AK674" t="s">
        <v>87</v>
      </c>
      <c r="AL674" t="s">
        <v>88</v>
      </c>
      <c r="AM674" t="s"/>
      <c r="AN674" t="s">
        <v>87</v>
      </c>
      <c r="AO674" t="s"/>
      <c r="AP674" t="n">
        <v>37</v>
      </c>
      <c r="AQ674" t="s">
        <v>89</v>
      </c>
      <c r="AR674" t="s">
        <v>96</v>
      </c>
      <c r="AS674" t="s"/>
      <c r="AT674" t="s">
        <v>91</v>
      </c>
      <c r="AU674" t="s"/>
      <c r="AV674" t="s"/>
      <c r="AW674" t="s"/>
      <c r="AX674" t="s"/>
      <c r="AY674" t="n">
        <v>3538140</v>
      </c>
      <c r="AZ674" t="s">
        <v>273</v>
      </c>
      <c r="BA674" t="s"/>
      <c r="BB674" t="n">
        <v>30810</v>
      </c>
      <c r="BC674" t="n">
        <v>11.813928</v>
      </c>
      <c r="BD674" t="n">
        <v>44.400797</v>
      </c>
      <c r="BE674" t="s"/>
      <c r="BF674" t="s"/>
      <c r="BG674" t="s"/>
      <c r="BH674" t="s"/>
      <c r="BI674" t="s"/>
      <c r="BJ674" t="s"/>
      <c r="BK674" t="s"/>
      <c r="BL674" t="s"/>
      <c r="BM674" t="s"/>
      <c r="BN674" t="s"/>
      <c r="BO674" t="s"/>
      <c r="BP674" t="s"/>
      <c r="BQ674" t="s"/>
      <c r="BR674" t="s">
        <v>93</v>
      </c>
    </row>
    <row r="675" spans="1:70">
      <c r="A675" t="s">
        <v>70</v>
      </c>
      <c r="B675" t="s">
        <v>71</v>
      </c>
      <c r="C675" t="s">
        <v>72</v>
      </c>
      <c r="D675" t="n">
        <v>2</v>
      </c>
      <c r="E675" t="s">
        <v>274</v>
      </c>
      <c r="F675" t="n">
        <v>-1</v>
      </c>
      <c r="G675" t="s">
        <v>74</v>
      </c>
      <c r="H675" t="s">
        <v>75</v>
      </c>
      <c r="I675" t="s"/>
      <c r="J675" t="s">
        <v>76</v>
      </c>
      <c r="K675" t="n">
        <v>106</v>
      </c>
      <c r="L675" t="s">
        <v>77</v>
      </c>
      <c r="M675" t="s"/>
      <c r="N675" t="s">
        <v>275</v>
      </c>
      <c r="O675" t="s">
        <v>79</v>
      </c>
      <c r="P675" t="s">
        <v>274</v>
      </c>
      <c r="Q675" t="s"/>
      <c r="R675" t="s">
        <v>80</v>
      </c>
      <c r="S675" t="s">
        <v>106</v>
      </c>
      <c r="T675" t="s">
        <v>82</v>
      </c>
      <c r="U675" t="s"/>
      <c r="V675" t="s">
        <v>83</v>
      </c>
      <c r="W675" t="s">
        <v>140</v>
      </c>
      <c r="X675" t="s"/>
      <c r="Y675" t="s">
        <v>85</v>
      </c>
      <c r="Z675">
        <f>HYPERLINK("https://hotelmonitor-cachepage.eclerx.com/savepage/tk_15427244538445666_sr_2029.html","info")</f>
        <v/>
      </c>
      <c r="AA675" t="n">
        <v>-5951942</v>
      </c>
      <c r="AB675" t="s"/>
      <c r="AC675" t="s"/>
      <c r="AD675" t="s">
        <v>86</v>
      </c>
      <c r="AE675" t="s"/>
      <c r="AF675" t="s"/>
      <c r="AG675" t="s"/>
      <c r="AH675" t="s"/>
      <c r="AI675" t="s"/>
      <c r="AJ675" t="s"/>
      <c r="AK675" t="s">
        <v>87</v>
      </c>
      <c r="AL675" t="s">
        <v>88</v>
      </c>
      <c r="AM675" t="s"/>
      <c r="AN675" t="s">
        <v>87</v>
      </c>
      <c r="AO675" t="s"/>
      <c r="AP675" t="n">
        <v>59</v>
      </c>
      <c r="AQ675" t="s">
        <v>89</v>
      </c>
      <c r="AR675" t="s">
        <v>90</v>
      </c>
      <c r="AS675" t="s"/>
      <c r="AT675" t="s">
        <v>91</v>
      </c>
      <c r="AU675" t="s"/>
      <c r="AV675" t="s"/>
      <c r="AW675" t="s"/>
      <c r="AX675" t="s"/>
      <c r="AY675" t="n">
        <v>5951942</v>
      </c>
      <c r="AZ675" t="s">
        <v>276</v>
      </c>
      <c r="BA675" t="s"/>
      <c r="BB675" t="n">
        <v>59590</v>
      </c>
      <c r="BC675" t="n">
        <v>11.373344063759</v>
      </c>
      <c r="BD675" t="n">
        <v>44.513974069323</v>
      </c>
      <c r="BE675" t="s"/>
      <c r="BF675" t="s"/>
      <c r="BG675" t="s"/>
      <c r="BH675" t="s"/>
      <c r="BI675" t="s"/>
      <c r="BJ675" t="s"/>
      <c r="BK675" t="s"/>
      <c r="BL675" t="s"/>
      <c r="BM675" t="s"/>
      <c r="BN675" t="s"/>
      <c r="BO675" t="s"/>
      <c r="BP675" t="s"/>
      <c r="BQ675" t="s"/>
      <c r="BR675" t="s">
        <v>93</v>
      </c>
    </row>
    <row r="676" spans="1:70">
      <c r="A676" t="s">
        <v>70</v>
      </c>
      <c r="B676" t="s">
        <v>71</v>
      </c>
      <c r="C676" t="s">
        <v>72</v>
      </c>
      <c r="D676" t="n">
        <v>2</v>
      </c>
      <c r="E676" t="s">
        <v>274</v>
      </c>
      <c r="F676" t="n">
        <v>-1</v>
      </c>
      <c r="G676" t="s">
        <v>74</v>
      </c>
      <c r="H676" t="s">
        <v>75</v>
      </c>
      <c r="I676" t="s"/>
      <c r="J676" t="s">
        <v>76</v>
      </c>
      <c r="K676" t="n">
        <v>106</v>
      </c>
      <c r="L676" t="s">
        <v>77</v>
      </c>
      <c r="M676" t="s"/>
      <c r="N676" t="s">
        <v>277</v>
      </c>
      <c r="O676" t="s">
        <v>79</v>
      </c>
      <c r="P676" t="s">
        <v>274</v>
      </c>
      <c r="Q676" t="s"/>
      <c r="R676" t="s">
        <v>80</v>
      </c>
      <c r="S676" t="s">
        <v>106</v>
      </c>
      <c r="T676" t="s">
        <v>82</v>
      </c>
      <c r="U676" t="s"/>
      <c r="V676" t="s">
        <v>83</v>
      </c>
      <c r="W676" t="s">
        <v>140</v>
      </c>
      <c r="X676" t="s"/>
      <c r="Y676" t="s">
        <v>85</v>
      </c>
      <c r="Z676">
        <f>HYPERLINK("https://hotelmonitor-cachepage.eclerx.com/savepage/tk_15427244538445666_sr_2029.html","info")</f>
        <v/>
      </c>
      <c r="AA676" t="n">
        <v>-5951942</v>
      </c>
      <c r="AB676" t="s"/>
      <c r="AC676" t="s"/>
      <c r="AD676" t="s">
        <v>86</v>
      </c>
      <c r="AE676" t="s"/>
      <c r="AF676" t="s"/>
      <c r="AG676" t="s"/>
      <c r="AH676" t="s"/>
      <c r="AI676" t="s"/>
      <c r="AJ676" t="s"/>
      <c r="AK676" t="s">
        <v>87</v>
      </c>
      <c r="AL676" t="s">
        <v>88</v>
      </c>
      <c r="AM676" t="s"/>
      <c r="AN676" t="s">
        <v>87</v>
      </c>
      <c r="AO676" t="s"/>
      <c r="AP676" t="n">
        <v>59</v>
      </c>
      <c r="AQ676" t="s">
        <v>89</v>
      </c>
      <c r="AR676" t="s">
        <v>90</v>
      </c>
      <c r="AS676" t="s"/>
      <c r="AT676" t="s">
        <v>91</v>
      </c>
      <c r="AU676" t="s"/>
      <c r="AV676" t="s"/>
      <c r="AW676" t="s"/>
      <c r="AX676" t="s"/>
      <c r="AY676" t="n">
        <v>5951942</v>
      </c>
      <c r="AZ676" t="s">
        <v>276</v>
      </c>
      <c r="BA676" t="s"/>
      <c r="BB676" t="n">
        <v>59590</v>
      </c>
      <c r="BC676" t="n">
        <v>11.373344063759</v>
      </c>
      <c r="BD676" t="n">
        <v>44.513974069323</v>
      </c>
      <c r="BE676" t="s"/>
      <c r="BF676" t="s"/>
      <c r="BG676" t="s"/>
      <c r="BH676" t="s"/>
      <c r="BI676" t="s"/>
      <c r="BJ676" t="s"/>
      <c r="BK676" t="s"/>
      <c r="BL676" t="s"/>
      <c r="BM676" t="s"/>
      <c r="BN676" t="s"/>
      <c r="BO676" t="s"/>
      <c r="BP676" t="s"/>
      <c r="BQ676" t="s"/>
      <c r="BR676" t="s">
        <v>93</v>
      </c>
    </row>
    <row r="677" spans="1:70">
      <c r="A677" t="s">
        <v>70</v>
      </c>
      <c r="B677" t="s">
        <v>71</v>
      </c>
      <c r="C677" t="s">
        <v>72</v>
      </c>
      <c r="D677" t="n">
        <v>2</v>
      </c>
      <c r="E677" t="s">
        <v>274</v>
      </c>
      <c r="F677" t="n">
        <v>-1</v>
      </c>
      <c r="G677" t="s">
        <v>74</v>
      </c>
      <c r="H677" t="s">
        <v>75</v>
      </c>
      <c r="I677" t="s"/>
      <c r="J677" t="s">
        <v>76</v>
      </c>
      <c r="K677" t="n">
        <v>114</v>
      </c>
      <c r="L677" t="s">
        <v>77</v>
      </c>
      <c r="M677" t="s"/>
      <c r="N677" t="s">
        <v>275</v>
      </c>
      <c r="O677" t="s">
        <v>79</v>
      </c>
      <c r="P677" t="s">
        <v>274</v>
      </c>
      <c r="Q677" t="s"/>
      <c r="R677" t="s">
        <v>80</v>
      </c>
      <c r="S677" t="s">
        <v>95</v>
      </c>
      <c r="T677" t="s">
        <v>82</v>
      </c>
      <c r="U677" t="s"/>
      <c r="V677" t="s">
        <v>83</v>
      </c>
      <c r="W677" t="s">
        <v>84</v>
      </c>
      <c r="X677" t="s"/>
      <c r="Y677" t="s">
        <v>85</v>
      </c>
      <c r="Z677">
        <f>HYPERLINK("https://hotelmonitor-cachepage.eclerx.com/savepage/tk_15427244538445666_sr_2029.html","info")</f>
        <v/>
      </c>
      <c r="AA677" t="n">
        <v>-5951942</v>
      </c>
      <c r="AB677" t="s"/>
      <c r="AC677" t="s"/>
      <c r="AD677" t="s">
        <v>86</v>
      </c>
      <c r="AE677" t="s"/>
      <c r="AF677" t="s"/>
      <c r="AG677" t="s"/>
      <c r="AH677" t="s"/>
      <c r="AI677" t="s"/>
      <c r="AJ677" t="s"/>
      <c r="AK677" t="s">
        <v>87</v>
      </c>
      <c r="AL677" t="s">
        <v>88</v>
      </c>
      <c r="AM677" t="s"/>
      <c r="AN677" t="s">
        <v>87</v>
      </c>
      <c r="AO677" t="s"/>
      <c r="AP677" t="n">
        <v>59</v>
      </c>
      <c r="AQ677" t="s">
        <v>89</v>
      </c>
      <c r="AR677" t="s">
        <v>90</v>
      </c>
      <c r="AS677" t="s"/>
      <c r="AT677" t="s">
        <v>91</v>
      </c>
      <c r="AU677" t="s"/>
      <c r="AV677" t="s"/>
      <c r="AW677" t="s"/>
      <c r="AX677" t="s"/>
      <c r="AY677" t="n">
        <v>5951942</v>
      </c>
      <c r="AZ677" t="s">
        <v>276</v>
      </c>
      <c r="BA677" t="s"/>
      <c r="BB677" t="n">
        <v>59590</v>
      </c>
      <c r="BC677" t="n">
        <v>11.373344063759</v>
      </c>
      <c r="BD677" t="n">
        <v>44.513974069323</v>
      </c>
      <c r="BE677" t="s"/>
      <c r="BF677" t="s"/>
      <c r="BG677" t="s"/>
      <c r="BH677" t="s"/>
      <c r="BI677" t="s"/>
      <c r="BJ677" t="s"/>
      <c r="BK677" t="s"/>
      <c r="BL677" t="s"/>
      <c r="BM677" t="s"/>
      <c r="BN677" t="s"/>
      <c r="BO677" t="s"/>
      <c r="BP677" t="s"/>
      <c r="BQ677" t="s"/>
      <c r="BR677" t="s">
        <v>93</v>
      </c>
    </row>
    <row r="678" spans="1:70">
      <c r="A678" t="s">
        <v>70</v>
      </c>
      <c r="B678" t="s">
        <v>71</v>
      </c>
      <c r="C678" t="s">
        <v>72</v>
      </c>
      <c r="D678" t="n">
        <v>2</v>
      </c>
      <c r="E678" t="s">
        <v>274</v>
      </c>
      <c r="F678" t="n">
        <v>-1</v>
      </c>
      <c r="G678" t="s">
        <v>74</v>
      </c>
      <c r="H678" t="s">
        <v>75</v>
      </c>
      <c r="I678" t="s"/>
      <c r="J678" t="s">
        <v>76</v>
      </c>
      <c r="K678" t="n">
        <v>114</v>
      </c>
      <c r="L678" t="s">
        <v>77</v>
      </c>
      <c r="M678" t="s"/>
      <c r="N678" t="s">
        <v>277</v>
      </c>
      <c r="O678" t="s">
        <v>79</v>
      </c>
      <c r="P678" t="s">
        <v>274</v>
      </c>
      <c r="Q678" t="s"/>
      <c r="R678" t="s">
        <v>80</v>
      </c>
      <c r="S678" t="s">
        <v>95</v>
      </c>
      <c r="T678" t="s">
        <v>82</v>
      </c>
      <c r="U678" t="s"/>
      <c r="V678" t="s">
        <v>83</v>
      </c>
      <c r="W678" t="s">
        <v>84</v>
      </c>
      <c r="X678" t="s"/>
      <c r="Y678" t="s">
        <v>85</v>
      </c>
      <c r="Z678">
        <f>HYPERLINK("https://hotelmonitor-cachepage.eclerx.com/savepage/tk_15427244538445666_sr_2029.html","info")</f>
        <v/>
      </c>
      <c r="AA678" t="n">
        <v>-5951942</v>
      </c>
      <c r="AB678" t="s"/>
      <c r="AC678" t="s"/>
      <c r="AD678" t="s">
        <v>86</v>
      </c>
      <c r="AE678" t="s"/>
      <c r="AF678" t="s"/>
      <c r="AG678" t="s"/>
      <c r="AH678" t="s"/>
      <c r="AI678" t="s"/>
      <c r="AJ678" t="s"/>
      <c r="AK678" t="s">
        <v>87</v>
      </c>
      <c r="AL678" t="s">
        <v>88</v>
      </c>
      <c r="AM678" t="s"/>
      <c r="AN678" t="s">
        <v>87</v>
      </c>
      <c r="AO678" t="s"/>
      <c r="AP678" t="n">
        <v>59</v>
      </c>
      <c r="AQ678" t="s">
        <v>89</v>
      </c>
      <c r="AR678" t="s">
        <v>90</v>
      </c>
      <c r="AS678" t="s"/>
      <c r="AT678" t="s">
        <v>91</v>
      </c>
      <c r="AU678" t="s"/>
      <c r="AV678" t="s"/>
      <c r="AW678" t="s"/>
      <c r="AX678" t="s"/>
      <c r="AY678" t="n">
        <v>5951942</v>
      </c>
      <c r="AZ678" t="s">
        <v>276</v>
      </c>
      <c r="BA678" t="s"/>
      <c r="BB678" t="n">
        <v>59590</v>
      </c>
      <c r="BC678" t="n">
        <v>11.373344063759</v>
      </c>
      <c r="BD678" t="n">
        <v>44.513974069323</v>
      </c>
      <c r="BE678" t="s"/>
      <c r="BF678" t="s"/>
      <c r="BG678" t="s"/>
      <c r="BH678" t="s"/>
      <c r="BI678" t="s"/>
      <c r="BJ678" t="s"/>
      <c r="BK678" t="s"/>
      <c r="BL678" t="s"/>
      <c r="BM678" t="s"/>
      <c r="BN678" t="s"/>
      <c r="BO678" t="s"/>
      <c r="BP678" t="s"/>
      <c r="BQ678" t="s"/>
      <c r="BR678" t="s">
        <v>93</v>
      </c>
    </row>
    <row r="679" spans="1:70">
      <c r="A679" t="s">
        <v>70</v>
      </c>
      <c r="B679" t="s">
        <v>71</v>
      </c>
      <c r="C679" t="s">
        <v>72</v>
      </c>
      <c r="D679" t="n">
        <v>2</v>
      </c>
      <c r="E679" t="s">
        <v>274</v>
      </c>
      <c r="F679" t="n">
        <v>-1</v>
      </c>
      <c r="G679" t="s">
        <v>74</v>
      </c>
      <c r="H679" t="s">
        <v>75</v>
      </c>
      <c r="I679" t="s"/>
      <c r="J679" t="s">
        <v>76</v>
      </c>
      <c r="K679" t="n">
        <v>123</v>
      </c>
      <c r="L679" t="s">
        <v>77</v>
      </c>
      <c r="M679" t="s"/>
      <c r="N679" t="s">
        <v>278</v>
      </c>
      <c r="O679" t="s">
        <v>79</v>
      </c>
      <c r="P679" t="s">
        <v>274</v>
      </c>
      <c r="Q679" t="s"/>
      <c r="R679" t="s">
        <v>80</v>
      </c>
      <c r="S679" t="s">
        <v>132</v>
      </c>
      <c r="T679" t="s">
        <v>82</v>
      </c>
      <c r="U679" t="s"/>
      <c r="V679" t="s">
        <v>83</v>
      </c>
      <c r="W679" t="s">
        <v>140</v>
      </c>
      <c r="X679" t="s"/>
      <c r="Y679" t="s">
        <v>85</v>
      </c>
      <c r="Z679">
        <f>HYPERLINK("https://hotelmonitor-cachepage.eclerx.com/savepage/tk_15427244538445666_sr_2029.html","info")</f>
        <v/>
      </c>
      <c r="AA679" t="n">
        <v>-5951942</v>
      </c>
      <c r="AB679" t="s"/>
      <c r="AC679" t="s"/>
      <c r="AD679" t="s">
        <v>86</v>
      </c>
      <c r="AE679" t="s"/>
      <c r="AF679" t="s"/>
      <c r="AG679" t="s"/>
      <c r="AH679" t="s"/>
      <c r="AI679" t="s"/>
      <c r="AJ679" t="s"/>
      <c r="AK679" t="s">
        <v>87</v>
      </c>
      <c r="AL679" t="s">
        <v>88</v>
      </c>
      <c r="AM679" t="s"/>
      <c r="AN679" t="s">
        <v>87</v>
      </c>
      <c r="AO679" t="s"/>
      <c r="AP679" t="n">
        <v>59</v>
      </c>
      <c r="AQ679" t="s">
        <v>89</v>
      </c>
      <c r="AR679" t="s">
        <v>90</v>
      </c>
      <c r="AS679" t="s"/>
      <c r="AT679" t="s">
        <v>91</v>
      </c>
      <c r="AU679" t="s"/>
      <c r="AV679" t="s"/>
      <c r="AW679" t="s"/>
      <c r="AX679" t="s"/>
      <c r="AY679" t="n">
        <v>5951942</v>
      </c>
      <c r="AZ679" t="s">
        <v>276</v>
      </c>
      <c r="BA679" t="s"/>
      <c r="BB679" t="n">
        <v>59590</v>
      </c>
      <c r="BC679" t="n">
        <v>11.373344063759</v>
      </c>
      <c r="BD679" t="n">
        <v>44.513974069323</v>
      </c>
      <c r="BE679" t="s"/>
      <c r="BF679" t="s"/>
      <c r="BG679" t="s"/>
      <c r="BH679" t="s"/>
      <c r="BI679" t="s"/>
      <c r="BJ679" t="s"/>
      <c r="BK679" t="s"/>
      <c r="BL679" t="s"/>
      <c r="BM679" t="s"/>
      <c r="BN679" t="s"/>
      <c r="BO679" t="s"/>
      <c r="BP679" t="s"/>
      <c r="BQ679" t="s"/>
      <c r="BR679" t="s">
        <v>93</v>
      </c>
    </row>
    <row r="680" spans="1:70">
      <c r="A680" t="s">
        <v>70</v>
      </c>
      <c r="B680" t="s">
        <v>71</v>
      </c>
      <c r="C680" t="s">
        <v>72</v>
      </c>
      <c r="D680" t="n">
        <v>2</v>
      </c>
      <c r="E680" t="s">
        <v>274</v>
      </c>
      <c r="F680" t="n">
        <v>-1</v>
      </c>
      <c r="G680" t="s">
        <v>74</v>
      </c>
      <c r="H680" t="s">
        <v>75</v>
      </c>
      <c r="I680" t="s"/>
      <c r="J680" t="s">
        <v>76</v>
      </c>
      <c r="K680" t="n">
        <v>131</v>
      </c>
      <c r="L680" t="s">
        <v>77</v>
      </c>
      <c r="M680" t="s"/>
      <c r="N680" t="s">
        <v>278</v>
      </c>
      <c r="O680" t="s">
        <v>79</v>
      </c>
      <c r="P680" t="s">
        <v>274</v>
      </c>
      <c r="Q680" t="s"/>
      <c r="R680" t="s">
        <v>80</v>
      </c>
      <c r="S680" t="s">
        <v>134</v>
      </c>
      <c r="T680" t="s">
        <v>82</v>
      </c>
      <c r="U680" t="s"/>
      <c r="V680" t="s">
        <v>83</v>
      </c>
      <c r="W680" t="s">
        <v>84</v>
      </c>
      <c r="X680" t="s"/>
      <c r="Y680" t="s">
        <v>85</v>
      </c>
      <c r="Z680">
        <f>HYPERLINK("https://hotelmonitor-cachepage.eclerx.com/savepage/tk_15427244538445666_sr_2029.html","info")</f>
        <v/>
      </c>
      <c r="AA680" t="n">
        <v>-5951942</v>
      </c>
      <c r="AB680" t="s"/>
      <c r="AC680" t="s"/>
      <c r="AD680" t="s">
        <v>86</v>
      </c>
      <c r="AE680" t="s"/>
      <c r="AF680" t="s"/>
      <c r="AG680" t="s"/>
      <c r="AH680" t="s"/>
      <c r="AI680" t="s"/>
      <c r="AJ680" t="s"/>
      <c r="AK680" t="s">
        <v>87</v>
      </c>
      <c r="AL680" t="s">
        <v>88</v>
      </c>
      <c r="AM680" t="s"/>
      <c r="AN680" t="s">
        <v>87</v>
      </c>
      <c r="AO680" t="s"/>
      <c r="AP680" t="n">
        <v>59</v>
      </c>
      <c r="AQ680" t="s">
        <v>89</v>
      </c>
      <c r="AR680" t="s">
        <v>90</v>
      </c>
      <c r="AS680" t="s"/>
      <c r="AT680" t="s">
        <v>91</v>
      </c>
      <c r="AU680" t="s"/>
      <c r="AV680" t="s"/>
      <c r="AW680" t="s"/>
      <c r="AX680" t="s"/>
      <c r="AY680" t="n">
        <v>5951942</v>
      </c>
      <c r="AZ680" t="s">
        <v>276</v>
      </c>
      <c r="BA680" t="s"/>
      <c r="BB680" t="n">
        <v>59590</v>
      </c>
      <c r="BC680" t="n">
        <v>11.373344063759</v>
      </c>
      <c r="BD680" t="n">
        <v>44.513974069323</v>
      </c>
      <c r="BE680" t="s"/>
      <c r="BF680" t="s"/>
      <c r="BG680" t="s"/>
      <c r="BH680" t="s"/>
      <c r="BI680" t="s"/>
      <c r="BJ680" t="s"/>
      <c r="BK680" t="s"/>
      <c r="BL680" t="s"/>
      <c r="BM680" t="s"/>
      <c r="BN680" t="s"/>
      <c r="BO680" t="s"/>
      <c r="BP680" t="s"/>
      <c r="BQ680" t="s"/>
      <c r="BR680" t="s">
        <v>93</v>
      </c>
    </row>
    <row r="681" spans="1:70">
      <c r="A681" t="s">
        <v>70</v>
      </c>
      <c r="B681" t="s">
        <v>71</v>
      </c>
      <c r="C681" t="s">
        <v>72</v>
      </c>
      <c r="D681" t="n">
        <v>2</v>
      </c>
      <c r="E681" t="s">
        <v>279</v>
      </c>
      <c r="F681" t="n">
        <v>-1</v>
      </c>
      <c r="G681" t="s">
        <v>74</v>
      </c>
      <c r="H681" t="s">
        <v>75</v>
      </c>
      <c r="I681" t="s"/>
      <c r="J681" t="s">
        <v>76</v>
      </c>
      <c r="K681" t="n">
        <v>102</v>
      </c>
      <c r="L681" t="s">
        <v>77</v>
      </c>
      <c r="M681" t="s"/>
      <c r="N681" t="s">
        <v>138</v>
      </c>
      <c r="O681" t="s">
        <v>79</v>
      </c>
      <c r="P681" t="s">
        <v>279</v>
      </c>
      <c r="Q681" t="s"/>
      <c r="R681" t="s">
        <v>80</v>
      </c>
      <c r="S681" t="s">
        <v>280</v>
      </c>
      <c r="T681" t="s">
        <v>82</v>
      </c>
      <c r="U681" t="s"/>
      <c r="V681" t="s">
        <v>83</v>
      </c>
      <c r="W681" t="s">
        <v>84</v>
      </c>
      <c r="X681" t="s"/>
      <c r="Y681" t="s">
        <v>85</v>
      </c>
      <c r="Z681">
        <f>HYPERLINK("https://hotelmonitor-cachepage.eclerx.com/savepage/tk_1542724583192978_sr_2029.html","info")</f>
        <v/>
      </c>
      <c r="AA681" t="n">
        <v>-2443838</v>
      </c>
      <c r="AB681" t="s"/>
      <c r="AC681" t="s"/>
      <c r="AD681" t="s">
        <v>86</v>
      </c>
      <c r="AE681" t="s"/>
      <c r="AF681" t="s"/>
      <c r="AG681" t="s"/>
      <c r="AH681" t="s"/>
      <c r="AI681" t="s"/>
      <c r="AJ681" t="s"/>
      <c r="AK681" t="s">
        <v>87</v>
      </c>
      <c r="AL681" t="s">
        <v>88</v>
      </c>
      <c r="AM681" t="s"/>
      <c r="AN681" t="s">
        <v>87</v>
      </c>
      <c r="AO681" t="s"/>
      <c r="AP681" t="n">
        <v>111</v>
      </c>
      <c r="AQ681" t="s">
        <v>89</v>
      </c>
      <c r="AR681" t="s">
        <v>96</v>
      </c>
      <c r="AS681" t="s"/>
      <c r="AT681" t="s">
        <v>91</v>
      </c>
      <c r="AU681" t="s"/>
      <c r="AV681" t="s"/>
      <c r="AW681" t="s"/>
      <c r="AX681" t="s"/>
      <c r="AY681" t="n">
        <v>2443838</v>
      </c>
      <c r="AZ681" t="s">
        <v>281</v>
      </c>
      <c r="BA681" t="s"/>
      <c r="BB681" t="n">
        <v>110662</v>
      </c>
      <c r="BC681" t="n">
        <v>13.505957722664</v>
      </c>
      <c r="BD681" t="n">
        <v>43.615059768262</v>
      </c>
      <c r="BE681" t="s"/>
      <c r="BF681" t="s"/>
      <c r="BG681" t="s"/>
      <c r="BH681" t="s"/>
      <c r="BI681" t="s"/>
      <c r="BJ681" t="s"/>
      <c r="BK681" t="s"/>
      <c r="BL681" t="s"/>
      <c r="BM681" t="s"/>
      <c r="BN681" t="s"/>
      <c r="BO681" t="s"/>
      <c r="BP681" t="s"/>
      <c r="BQ681" t="s"/>
      <c r="BR681" t="s">
        <v>104</v>
      </c>
    </row>
    <row r="682" spans="1:70">
      <c r="A682" t="s">
        <v>70</v>
      </c>
      <c r="B682" t="s">
        <v>71</v>
      </c>
      <c r="C682" t="s">
        <v>72</v>
      </c>
      <c r="D682" t="n">
        <v>2</v>
      </c>
      <c r="E682" t="s">
        <v>279</v>
      </c>
      <c r="F682" t="n">
        <v>-1</v>
      </c>
      <c r="G682" t="s">
        <v>74</v>
      </c>
      <c r="H682" t="s">
        <v>75</v>
      </c>
      <c r="I682" t="s"/>
      <c r="J682" t="s">
        <v>76</v>
      </c>
      <c r="K682" t="n">
        <v>108</v>
      </c>
      <c r="L682" t="s">
        <v>77</v>
      </c>
      <c r="M682" t="s"/>
      <c r="N682" t="s">
        <v>282</v>
      </c>
      <c r="O682" t="s">
        <v>79</v>
      </c>
      <c r="P682" t="s">
        <v>279</v>
      </c>
      <c r="Q682" t="s"/>
      <c r="R682" t="s">
        <v>80</v>
      </c>
      <c r="S682" t="s">
        <v>234</v>
      </c>
      <c r="T682" t="s">
        <v>82</v>
      </c>
      <c r="U682" t="s"/>
      <c r="V682" t="s">
        <v>83</v>
      </c>
      <c r="W682" t="s">
        <v>84</v>
      </c>
      <c r="X682" t="s"/>
      <c r="Y682" t="s">
        <v>85</v>
      </c>
      <c r="Z682">
        <f>HYPERLINK("https://hotelmonitor-cachepage.eclerx.com/savepage/tk_1542724583192978_sr_2029.html","info")</f>
        <v/>
      </c>
      <c r="AA682" t="n">
        <v>-2443838</v>
      </c>
      <c r="AB682" t="s"/>
      <c r="AC682" t="s"/>
      <c r="AD682" t="s">
        <v>86</v>
      </c>
      <c r="AE682" t="s"/>
      <c r="AF682" t="s"/>
      <c r="AG682" t="s"/>
      <c r="AH682" t="s"/>
      <c r="AI682" t="s"/>
      <c r="AJ682" t="s"/>
      <c r="AK682" t="s">
        <v>87</v>
      </c>
      <c r="AL682" t="s">
        <v>88</v>
      </c>
      <c r="AM682" t="s"/>
      <c r="AN682" t="s">
        <v>87</v>
      </c>
      <c r="AO682" t="s"/>
      <c r="AP682" t="n">
        <v>111</v>
      </c>
      <c r="AQ682" t="s">
        <v>89</v>
      </c>
      <c r="AR682" t="s">
        <v>96</v>
      </c>
      <c r="AS682" t="s"/>
      <c r="AT682" t="s">
        <v>91</v>
      </c>
      <c r="AU682" t="s"/>
      <c r="AV682" t="s"/>
      <c r="AW682" t="s"/>
      <c r="AX682" t="s"/>
      <c r="AY682" t="n">
        <v>2443838</v>
      </c>
      <c r="AZ682" t="s">
        <v>281</v>
      </c>
      <c r="BA682" t="s"/>
      <c r="BB682" t="n">
        <v>110662</v>
      </c>
      <c r="BC682" t="n">
        <v>13.505957722664</v>
      </c>
      <c r="BD682" t="n">
        <v>43.615059768262</v>
      </c>
      <c r="BE682" t="s"/>
      <c r="BF682" t="s"/>
      <c r="BG682" t="s"/>
      <c r="BH682" t="s"/>
      <c r="BI682" t="s"/>
      <c r="BJ682" t="s"/>
      <c r="BK682" t="s"/>
      <c r="BL682" t="s"/>
      <c r="BM682" t="s"/>
      <c r="BN682" t="s"/>
      <c r="BO682" t="s"/>
      <c r="BP682" t="s"/>
      <c r="BQ682" t="s"/>
      <c r="BR682" t="s">
        <v>104</v>
      </c>
    </row>
    <row r="683" spans="1:70">
      <c r="A683" t="s">
        <v>70</v>
      </c>
      <c r="B683" t="s">
        <v>71</v>
      </c>
      <c r="C683" t="s">
        <v>72</v>
      </c>
      <c r="D683" t="n">
        <v>2</v>
      </c>
      <c r="E683" t="s">
        <v>279</v>
      </c>
      <c r="F683" t="n">
        <v>-1</v>
      </c>
      <c r="G683" t="s">
        <v>74</v>
      </c>
      <c r="H683" t="s">
        <v>75</v>
      </c>
      <c r="I683" t="s"/>
      <c r="J683" t="s">
        <v>76</v>
      </c>
      <c r="K683" t="n">
        <v>186</v>
      </c>
      <c r="L683" t="s">
        <v>77</v>
      </c>
      <c r="M683" t="s"/>
      <c r="N683" t="s">
        <v>283</v>
      </c>
      <c r="O683" t="s">
        <v>79</v>
      </c>
      <c r="P683" t="s">
        <v>279</v>
      </c>
      <c r="Q683" t="s"/>
      <c r="R683" t="s">
        <v>80</v>
      </c>
      <c r="S683" t="s">
        <v>284</v>
      </c>
      <c r="T683" t="s">
        <v>82</v>
      </c>
      <c r="U683" t="s"/>
      <c r="V683" t="s">
        <v>83</v>
      </c>
      <c r="W683" t="s">
        <v>84</v>
      </c>
      <c r="X683" t="s"/>
      <c r="Y683" t="s">
        <v>85</v>
      </c>
      <c r="Z683">
        <f>HYPERLINK("https://hotelmonitor-cachepage.eclerx.com/savepage/tk_1542724583192978_sr_2029.html","info")</f>
        <v/>
      </c>
      <c r="AA683" t="n">
        <v>-2443838</v>
      </c>
      <c r="AB683" t="s"/>
      <c r="AC683" t="s"/>
      <c r="AD683" t="s">
        <v>86</v>
      </c>
      <c r="AE683" t="s"/>
      <c r="AF683" t="s"/>
      <c r="AG683" t="s"/>
      <c r="AH683" t="s"/>
      <c r="AI683" t="s"/>
      <c r="AJ683" t="s"/>
      <c r="AK683" t="s">
        <v>87</v>
      </c>
      <c r="AL683" t="s">
        <v>88</v>
      </c>
      <c r="AM683" t="s"/>
      <c r="AN683" t="s">
        <v>87</v>
      </c>
      <c r="AO683" t="s"/>
      <c r="AP683" t="n">
        <v>111</v>
      </c>
      <c r="AQ683" t="s">
        <v>89</v>
      </c>
      <c r="AR683" t="s">
        <v>96</v>
      </c>
      <c r="AS683" t="s"/>
      <c r="AT683" t="s">
        <v>91</v>
      </c>
      <c r="AU683" t="s"/>
      <c r="AV683" t="s"/>
      <c r="AW683" t="s"/>
      <c r="AX683" t="s"/>
      <c r="AY683" t="n">
        <v>2443838</v>
      </c>
      <c r="AZ683" t="s">
        <v>281</v>
      </c>
      <c r="BA683" t="s"/>
      <c r="BB683" t="n">
        <v>110662</v>
      </c>
      <c r="BC683" t="n">
        <v>13.505957722664</v>
      </c>
      <c r="BD683" t="n">
        <v>43.615059768262</v>
      </c>
      <c r="BE683" t="s"/>
      <c r="BF683" t="s"/>
      <c r="BG683" t="s"/>
      <c r="BH683" t="s"/>
      <c r="BI683" t="s"/>
      <c r="BJ683" t="s"/>
      <c r="BK683" t="s"/>
      <c r="BL683" t="s"/>
      <c r="BM683" t="s"/>
      <c r="BN683" t="s"/>
      <c r="BO683" t="s"/>
      <c r="BP683" t="s"/>
      <c r="BQ683" t="s"/>
      <c r="BR683" t="s">
        <v>104</v>
      </c>
    </row>
    <row r="684" spans="1:70">
      <c r="A684" t="s">
        <v>70</v>
      </c>
      <c r="B684" t="s">
        <v>71</v>
      </c>
      <c r="C684" t="s">
        <v>72</v>
      </c>
      <c r="D684" t="n">
        <v>2</v>
      </c>
      <c r="E684" t="s">
        <v>285</v>
      </c>
      <c r="F684" t="n">
        <v>-1</v>
      </c>
      <c r="G684" t="s">
        <v>74</v>
      </c>
      <c r="H684" t="s">
        <v>75</v>
      </c>
      <c r="I684" t="s"/>
      <c r="J684" t="s">
        <v>76</v>
      </c>
      <c r="K684" t="n">
        <v>70</v>
      </c>
      <c r="L684" t="s">
        <v>77</v>
      </c>
      <c r="M684" t="s"/>
      <c r="N684" t="s">
        <v>272</v>
      </c>
      <c r="O684" t="s">
        <v>79</v>
      </c>
      <c r="P684" t="s">
        <v>285</v>
      </c>
      <c r="Q684" t="s"/>
      <c r="R684" t="s">
        <v>80</v>
      </c>
      <c r="S684" t="s">
        <v>227</v>
      </c>
      <c r="T684" t="s">
        <v>82</v>
      </c>
      <c r="U684" t="s"/>
      <c r="V684" t="s">
        <v>83</v>
      </c>
      <c r="W684" t="s">
        <v>84</v>
      </c>
      <c r="X684" t="s"/>
      <c r="Y684" t="s">
        <v>85</v>
      </c>
      <c r="Z684">
        <f>HYPERLINK("https://hotelmonitor-cachepage.eclerx.com/savepage/tk_15427243076432374_sr_2029.html","info")</f>
        <v/>
      </c>
      <c r="AA684" t="n">
        <v>-2443437</v>
      </c>
      <c r="AB684" t="s"/>
      <c r="AC684" t="s"/>
      <c r="AD684" t="s">
        <v>86</v>
      </c>
      <c r="AE684" t="s"/>
      <c r="AF684" t="s"/>
      <c r="AG684" t="s"/>
      <c r="AH684" t="s"/>
      <c r="AI684" t="s"/>
      <c r="AJ684" t="s"/>
      <c r="AK684" t="s">
        <v>87</v>
      </c>
      <c r="AL684" t="s">
        <v>88</v>
      </c>
      <c r="AM684" t="s"/>
      <c r="AN684" t="s">
        <v>87</v>
      </c>
      <c r="AO684" t="s"/>
      <c r="AP684" t="n">
        <v>1</v>
      </c>
      <c r="AQ684" t="s">
        <v>89</v>
      </c>
      <c r="AR684" t="s">
        <v>96</v>
      </c>
      <c r="AS684" t="s"/>
      <c r="AT684" t="s">
        <v>91</v>
      </c>
      <c r="AU684" t="s"/>
      <c r="AV684" t="s"/>
      <c r="AW684" t="s"/>
      <c r="AX684" t="s"/>
      <c r="AY684" t="n">
        <v>2443437</v>
      </c>
      <c r="AZ684" t="s">
        <v>286</v>
      </c>
      <c r="BA684" t="s"/>
      <c r="BB684" t="n">
        <v>101716</v>
      </c>
      <c r="BC684" t="n">
        <v>12.20380961895</v>
      </c>
      <c r="BD684" t="n">
        <v>44.417352282472</v>
      </c>
      <c r="BE684" t="s"/>
      <c r="BF684" t="s"/>
      <c r="BG684" t="s"/>
      <c r="BH684" t="s"/>
      <c r="BI684" t="s"/>
      <c r="BJ684" t="s"/>
      <c r="BK684" t="s"/>
      <c r="BL684" t="s"/>
      <c r="BM684" t="s"/>
      <c r="BN684" t="s"/>
      <c r="BO684" t="s"/>
      <c r="BP684" t="s"/>
      <c r="BQ684" t="s"/>
      <c r="BR684" t="s">
        <v>93</v>
      </c>
    </row>
    <row r="685" spans="1:70">
      <c r="A685" t="s">
        <v>70</v>
      </c>
      <c r="B685" t="s">
        <v>71</v>
      </c>
      <c r="C685" t="s">
        <v>72</v>
      </c>
      <c r="D685" t="n">
        <v>2</v>
      </c>
      <c r="E685" t="s">
        <v>285</v>
      </c>
      <c r="F685" t="n">
        <v>-1</v>
      </c>
      <c r="G685" t="s">
        <v>74</v>
      </c>
      <c r="H685" t="s">
        <v>75</v>
      </c>
      <c r="I685" t="s"/>
      <c r="J685" t="s">
        <v>76</v>
      </c>
      <c r="K685" t="n">
        <v>74</v>
      </c>
      <c r="L685" t="s">
        <v>77</v>
      </c>
      <c r="M685" t="s"/>
      <c r="N685" t="s">
        <v>97</v>
      </c>
      <c r="O685" t="s">
        <v>79</v>
      </c>
      <c r="P685" t="s">
        <v>285</v>
      </c>
      <c r="Q685" t="s"/>
      <c r="R685" t="s">
        <v>80</v>
      </c>
      <c r="S685" t="s">
        <v>287</v>
      </c>
      <c r="T685" t="s">
        <v>82</v>
      </c>
      <c r="U685" t="s"/>
      <c r="V685" t="s">
        <v>83</v>
      </c>
      <c r="W685" t="s">
        <v>84</v>
      </c>
      <c r="X685" t="s"/>
      <c r="Y685" t="s">
        <v>85</v>
      </c>
      <c r="Z685">
        <f>HYPERLINK("https://hotelmonitor-cachepage.eclerx.com/savepage/tk_15427243076432374_sr_2029.html","info")</f>
        <v/>
      </c>
      <c r="AA685" t="n">
        <v>-2443437</v>
      </c>
      <c r="AB685" t="s"/>
      <c r="AC685" t="s"/>
      <c r="AD685" t="s">
        <v>86</v>
      </c>
      <c r="AE685" t="s"/>
      <c r="AF685" t="s"/>
      <c r="AG685" t="s"/>
      <c r="AH685" t="s"/>
      <c r="AI685" t="s"/>
      <c r="AJ685" t="s"/>
      <c r="AK685" t="s">
        <v>87</v>
      </c>
      <c r="AL685" t="s">
        <v>88</v>
      </c>
      <c r="AM685" t="s"/>
      <c r="AN685" t="s">
        <v>87</v>
      </c>
      <c r="AO685" t="s"/>
      <c r="AP685" t="n">
        <v>1</v>
      </c>
      <c r="AQ685" t="s">
        <v>89</v>
      </c>
      <c r="AR685" t="s">
        <v>99</v>
      </c>
      <c r="AS685" t="s"/>
      <c r="AT685" t="s">
        <v>91</v>
      </c>
      <c r="AU685" t="s"/>
      <c r="AV685" t="s"/>
      <c r="AW685" t="s"/>
      <c r="AX685" t="s"/>
      <c r="AY685" t="n">
        <v>2443437</v>
      </c>
      <c r="AZ685" t="s">
        <v>286</v>
      </c>
      <c r="BA685" t="s"/>
      <c r="BB685" t="n">
        <v>101716</v>
      </c>
      <c r="BC685" t="n">
        <v>12.20380961895</v>
      </c>
      <c r="BD685" t="n">
        <v>44.417352282472</v>
      </c>
      <c r="BE685" t="s"/>
      <c r="BF685" t="s"/>
      <c r="BG685" t="s"/>
      <c r="BH685" t="s"/>
      <c r="BI685" t="s"/>
      <c r="BJ685" t="s"/>
      <c r="BK685" t="s"/>
      <c r="BL685" t="s"/>
      <c r="BM685" t="s"/>
      <c r="BN685" t="s"/>
      <c r="BO685" t="s"/>
      <c r="BP685" t="s"/>
      <c r="BQ685" t="s"/>
      <c r="BR685" t="s">
        <v>93</v>
      </c>
    </row>
    <row r="686" spans="1:70">
      <c r="A686" t="s">
        <v>70</v>
      </c>
      <c r="B686" t="s">
        <v>71</v>
      </c>
      <c r="C686" t="s">
        <v>72</v>
      </c>
      <c r="D686" t="n">
        <v>2</v>
      </c>
      <c r="E686" t="s">
        <v>285</v>
      </c>
      <c r="F686" t="n">
        <v>-1</v>
      </c>
      <c r="G686" t="s">
        <v>74</v>
      </c>
      <c r="H686" t="s">
        <v>75</v>
      </c>
      <c r="I686" t="s"/>
      <c r="J686" t="s">
        <v>76</v>
      </c>
      <c r="K686" t="n">
        <v>137</v>
      </c>
      <c r="L686" t="s">
        <v>77</v>
      </c>
      <c r="M686" t="s"/>
      <c r="N686" t="s">
        <v>193</v>
      </c>
      <c r="O686" t="s">
        <v>79</v>
      </c>
      <c r="P686" t="s">
        <v>285</v>
      </c>
      <c r="Q686" t="s"/>
      <c r="R686" t="s">
        <v>80</v>
      </c>
      <c r="S686" t="s">
        <v>288</v>
      </c>
      <c r="T686" t="s">
        <v>82</v>
      </c>
      <c r="U686" t="s"/>
      <c r="V686" t="s">
        <v>83</v>
      </c>
      <c r="W686" t="s">
        <v>84</v>
      </c>
      <c r="X686" t="s"/>
      <c r="Y686" t="s">
        <v>85</v>
      </c>
      <c r="Z686">
        <f>HYPERLINK("https://hotelmonitor-cachepage.eclerx.com/savepage/tk_15427243076432374_sr_2029.html","info")</f>
        <v/>
      </c>
      <c r="AA686" t="n">
        <v>-2443437</v>
      </c>
      <c r="AB686" t="s"/>
      <c r="AC686" t="s"/>
      <c r="AD686" t="s">
        <v>86</v>
      </c>
      <c r="AE686" t="s"/>
      <c r="AF686" t="s"/>
      <c r="AG686" t="s"/>
      <c r="AH686" t="s"/>
      <c r="AI686" t="s"/>
      <c r="AJ686" t="s"/>
      <c r="AK686" t="s">
        <v>87</v>
      </c>
      <c r="AL686" t="s">
        <v>88</v>
      </c>
      <c r="AM686" t="s"/>
      <c r="AN686" t="s">
        <v>87</v>
      </c>
      <c r="AO686" t="s"/>
      <c r="AP686" t="n">
        <v>1</v>
      </c>
      <c r="AQ686" t="s">
        <v>89</v>
      </c>
      <c r="AR686" t="s">
        <v>96</v>
      </c>
      <c r="AS686" t="s"/>
      <c r="AT686" t="s">
        <v>91</v>
      </c>
      <c r="AU686" t="s"/>
      <c r="AV686" t="s"/>
      <c r="AW686" t="s"/>
      <c r="AX686" t="s"/>
      <c r="AY686" t="n">
        <v>2443437</v>
      </c>
      <c r="AZ686" t="s">
        <v>286</v>
      </c>
      <c r="BA686" t="s"/>
      <c r="BB686" t="n">
        <v>101716</v>
      </c>
      <c r="BC686" t="n">
        <v>12.20380961895</v>
      </c>
      <c r="BD686" t="n">
        <v>44.417352282472</v>
      </c>
      <c r="BE686" t="s"/>
      <c r="BF686" t="s"/>
      <c r="BG686" t="s"/>
      <c r="BH686" t="s"/>
      <c r="BI686" t="s"/>
      <c r="BJ686" t="s"/>
      <c r="BK686" t="s"/>
      <c r="BL686" t="s"/>
      <c r="BM686" t="s"/>
      <c r="BN686" t="s"/>
      <c r="BO686" t="s"/>
      <c r="BP686" t="s"/>
      <c r="BQ686" t="s"/>
      <c r="BR686" t="s">
        <v>93</v>
      </c>
    </row>
    <row r="687" spans="1:70">
      <c r="A687" t="s">
        <v>70</v>
      </c>
      <c r="B687" t="s">
        <v>71</v>
      </c>
      <c r="C687" t="s">
        <v>72</v>
      </c>
      <c r="D687" t="n">
        <v>2</v>
      </c>
      <c r="E687" t="s">
        <v>289</v>
      </c>
      <c r="F687" t="n">
        <v>-1</v>
      </c>
      <c r="G687" t="s">
        <v>74</v>
      </c>
      <c r="H687" t="s">
        <v>75</v>
      </c>
      <c r="I687" t="s"/>
      <c r="J687" t="s">
        <v>76</v>
      </c>
      <c r="K687" t="n">
        <v>110</v>
      </c>
      <c r="L687" t="s">
        <v>77</v>
      </c>
      <c r="M687" t="s"/>
      <c r="N687" t="s">
        <v>131</v>
      </c>
      <c r="O687" t="s">
        <v>79</v>
      </c>
      <c r="P687" t="s">
        <v>289</v>
      </c>
      <c r="Q687" t="s"/>
      <c r="R687" t="s">
        <v>80</v>
      </c>
      <c r="S687" t="s">
        <v>290</v>
      </c>
      <c r="T687" t="s">
        <v>82</v>
      </c>
      <c r="U687" t="s"/>
      <c r="V687" t="s">
        <v>83</v>
      </c>
      <c r="W687" t="s">
        <v>140</v>
      </c>
      <c r="X687" t="s"/>
      <c r="Y687" t="s">
        <v>85</v>
      </c>
      <c r="Z687">
        <f>HYPERLINK("https://hotelmonitor-cachepage.eclerx.com/savepage/tk_15427243180811892_sr_2029.html","info")</f>
        <v/>
      </c>
      <c r="AA687" t="n">
        <v>-3471939</v>
      </c>
      <c r="AB687" t="s"/>
      <c r="AC687" t="s"/>
      <c r="AD687" t="s">
        <v>86</v>
      </c>
      <c r="AE687" t="s"/>
      <c r="AF687" t="s"/>
      <c r="AG687" t="s"/>
      <c r="AH687" t="s"/>
      <c r="AI687" t="s"/>
      <c r="AJ687" t="s"/>
      <c r="AK687" t="s">
        <v>87</v>
      </c>
      <c r="AL687" t="s">
        <v>88</v>
      </c>
      <c r="AM687" t="s"/>
      <c r="AN687" t="s">
        <v>87</v>
      </c>
      <c r="AO687" t="s"/>
      <c r="AP687" t="n">
        <v>5</v>
      </c>
      <c r="AQ687" t="s">
        <v>89</v>
      </c>
      <c r="AR687" t="s">
        <v>99</v>
      </c>
      <c r="AS687" t="s"/>
      <c r="AT687" t="s">
        <v>91</v>
      </c>
      <c r="AU687" t="s"/>
      <c r="AV687" t="s"/>
      <c r="AW687" t="s"/>
      <c r="AX687" t="s"/>
      <c r="AY687" t="n">
        <v>3471939</v>
      </c>
      <c r="AZ687" t="s">
        <v>291</v>
      </c>
      <c r="BA687" t="s"/>
      <c r="BB687" t="n">
        <v>80619</v>
      </c>
      <c r="BC687" t="n">
        <v>11.339516043663</v>
      </c>
      <c r="BD687" t="n">
        <v>44.504869247899</v>
      </c>
      <c r="BE687" t="s"/>
      <c r="BF687" t="s"/>
      <c r="BG687" t="s"/>
      <c r="BH687" t="s"/>
      <c r="BI687" t="s"/>
      <c r="BJ687" t="s"/>
      <c r="BK687" t="s"/>
      <c r="BL687" t="s"/>
      <c r="BM687" t="s"/>
      <c r="BN687" t="s"/>
      <c r="BO687" t="s"/>
      <c r="BP687" t="s"/>
      <c r="BQ687" t="s"/>
      <c r="BR687" t="s">
        <v>93</v>
      </c>
    </row>
    <row r="688" spans="1:70">
      <c r="A688" t="s">
        <v>70</v>
      </c>
      <c r="B688" t="s">
        <v>71</v>
      </c>
      <c r="C688" t="s">
        <v>72</v>
      </c>
      <c r="D688" t="n">
        <v>2</v>
      </c>
      <c r="E688" t="s">
        <v>289</v>
      </c>
      <c r="F688" t="n">
        <v>-1</v>
      </c>
      <c r="G688" t="s">
        <v>74</v>
      </c>
      <c r="H688" t="s">
        <v>75</v>
      </c>
      <c r="I688" t="s"/>
      <c r="J688" t="s">
        <v>76</v>
      </c>
      <c r="K688" t="n">
        <v>110</v>
      </c>
      <c r="L688" t="s">
        <v>77</v>
      </c>
      <c r="M688" t="s"/>
      <c r="N688" t="s">
        <v>292</v>
      </c>
      <c r="O688" t="s">
        <v>79</v>
      </c>
      <c r="P688" t="s">
        <v>289</v>
      </c>
      <c r="Q688" t="s"/>
      <c r="R688" t="s">
        <v>80</v>
      </c>
      <c r="S688" t="s">
        <v>290</v>
      </c>
      <c r="T688" t="s">
        <v>82</v>
      </c>
      <c r="U688" t="s"/>
      <c r="V688" t="s">
        <v>83</v>
      </c>
      <c r="W688" t="s">
        <v>140</v>
      </c>
      <c r="X688" t="s"/>
      <c r="Y688" t="s">
        <v>85</v>
      </c>
      <c r="Z688">
        <f>HYPERLINK("https://hotelmonitor-cachepage.eclerx.com/savepage/tk_15427243180811892_sr_2029.html","info")</f>
        <v/>
      </c>
      <c r="AA688" t="n">
        <v>-3471939</v>
      </c>
      <c r="AB688" t="s"/>
      <c r="AC688" t="s"/>
      <c r="AD688" t="s">
        <v>86</v>
      </c>
      <c r="AE688" t="s"/>
      <c r="AF688" t="s"/>
      <c r="AG688" t="s"/>
      <c r="AH688" t="s"/>
      <c r="AI688" t="s"/>
      <c r="AJ688" t="s"/>
      <c r="AK688" t="s">
        <v>87</v>
      </c>
      <c r="AL688" t="s">
        <v>88</v>
      </c>
      <c r="AM688" t="s"/>
      <c r="AN688" t="s">
        <v>87</v>
      </c>
      <c r="AO688" t="s"/>
      <c r="AP688" t="n">
        <v>5</v>
      </c>
      <c r="AQ688" t="s">
        <v>89</v>
      </c>
      <c r="AR688" t="s">
        <v>96</v>
      </c>
      <c r="AS688" t="s"/>
      <c r="AT688" t="s">
        <v>91</v>
      </c>
      <c r="AU688" t="s"/>
      <c r="AV688" t="s"/>
      <c r="AW688" t="s"/>
      <c r="AX688" t="s"/>
      <c r="AY688" t="n">
        <v>3471939</v>
      </c>
      <c r="AZ688" t="s">
        <v>291</v>
      </c>
      <c r="BA688" t="s"/>
      <c r="BB688" t="n">
        <v>80619</v>
      </c>
      <c r="BC688" t="n">
        <v>11.339516043663</v>
      </c>
      <c r="BD688" t="n">
        <v>44.504869247899</v>
      </c>
      <c r="BE688" t="s"/>
      <c r="BF688" t="s"/>
      <c r="BG688" t="s"/>
      <c r="BH688" t="s"/>
      <c r="BI688" t="s"/>
      <c r="BJ688" t="s"/>
      <c r="BK688" t="s"/>
      <c r="BL688" t="s"/>
      <c r="BM688" t="s"/>
      <c r="BN688" t="s"/>
      <c r="BO688" t="s"/>
      <c r="BP688" t="s"/>
      <c r="BQ688" t="s"/>
      <c r="BR688" t="s">
        <v>93</v>
      </c>
    </row>
    <row r="689" spans="1:70">
      <c r="A689" t="s">
        <v>70</v>
      </c>
      <c r="B689" t="s">
        <v>71</v>
      </c>
      <c r="C689" t="s">
        <v>72</v>
      </c>
      <c r="D689" t="n">
        <v>2</v>
      </c>
      <c r="E689" t="s">
        <v>289</v>
      </c>
      <c r="F689" t="n">
        <v>-1</v>
      </c>
      <c r="G689" t="s">
        <v>74</v>
      </c>
      <c r="H689" t="s">
        <v>75</v>
      </c>
      <c r="I689" t="s"/>
      <c r="J689" t="s">
        <v>76</v>
      </c>
      <c r="K689" t="n">
        <v>129</v>
      </c>
      <c r="L689" t="s">
        <v>77</v>
      </c>
      <c r="M689" t="s"/>
      <c r="N689" t="s">
        <v>292</v>
      </c>
      <c r="O689" t="s">
        <v>79</v>
      </c>
      <c r="P689" t="s">
        <v>289</v>
      </c>
      <c r="Q689" t="s"/>
      <c r="R689" t="s">
        <v>80</v>
      </c>
      <c r="S689" t="s">
        <v>293</v>
      </c>
      <c r="T689" t="s">
        <v>82</v>
      </c>
      <c r="U689" t="s"/>
      <c r="V689" t="s">
        <v>83</v>
      </c>
      <c r="W689" t="s">
        <v>84</v>
      </c>
      <c r="X689" t="s"/>
      <c r="Y689" t="s">
        <v>85</v>
      </c>
      <c r="Z689">
        <f>HYPERLINK("https://hotelmonitor-cachepage.eclerx.com/savepage/tk_15427243180811892_sr_2029.html","info")</f>
        <v/>
      </c>
      <c r="AA689" t="n">
        <v>-3471939</v>
      </c>
      <c r="AB689" t="s"/>
      <c r="AC689" t="s"/>
      <c r="AD689" t="s">
        <v>86</v>
      </c>
      <c r="AE689" t="s"/>
      <c r="AF689" t="s"/>
      <c r="AG689" t="s"/>
      <c r="AH689" t="s"/>
      <c r="AI689" t="s"/>
      <c r="AJ689" t="s"/>
      <c r="AK689" t="s">
        <v>87</v>
      </c>
      <c r="AL689" t="s">
        <v>88</v>
      </c>
      <c r="AM689" t="s"/>
      <c r="AN689" t="s">
        <v>87</v>
      </c>
      <c r="AO689" t="s"/>
      <c r="AP689" t="n">
        <v>5</v>
      </c>
      <c r="AQ689" t="s">
        <v>89</v>
      </c>
      <c r="AR689" t="s">
        <v>96</v>
      </c>
      <c r="AS689" t="s"/>
      <c r="AT689" t="s">
        <v>91</v>
      </c>
      <c r="AU689" t="s"/>
      <c r="AV689" t="s"/>
      <c r="AW689" t="s"/>
      <c r="AX689" t="s"/>
      <c r="AY689" t="n">
        <v>3471939</v>
      </c>
      <c r="AZ689" t="s">
        <v>291</v>
      </c>
      <c r="BA689" t="s"/>
      <c r="BB689" t="n">
        <v>80619</v>
      </c>
      <c r="BC689" t="n">
        <v>11.339516043663</v>
      </c>
      <c r="BD689" t="n">
        <v>44.504869247899</v>
      </c>
      <c r="BE689" t="s"/>
      <c r="BF689" t="s"/>
      <c r="BG689" t="s"/>
      <c r="BH689" t="s"/>
      <c r="BI689" t="s"/>
      <c r="BJ689" t="s"/>
      <c r="BK689" t="s"/>
      <c r="BL689" t="s"/>
      <c r="BM689" t="s"/>
      <c r="BN689" t="s"/>
      <c r="BO689" t="s"/>
      <c r="BP689" t="s"/>
      <c r="BQ689" t="s"/>
      <c r="BR689" t="s">
        <v>93</v>
      </c>
    </row>
    <row r="690" spans="1:70">
      <c r="A690" t="s">
        <v>70</v>
      </c>
      <c r="B690" t="s">
        <v>71</v>
      </c>
      <c r="C690" t="s">
        <v>72</v>
      </c>
      <c r="D690" t="n">
        <v>2</v>
      </c>
      <c r="E690" t="s">
        <v>289</v>
      </c>
      <c r="F690" t="n">
        <v>-1</v>
      </c>
      <c r="G690" t="s">
        <v>74</v>
      </c>
      <c r="H690" t="s">
        <v>75</v>
      </c>
      <c r="I690" t="s"/>
      <c r="J690" t="s">
        <v>76</v>
      </c>
      <c r="K690" t="n">
        <v>131</v>
      </c>
      <c r="L690" t="s">
        <v>77</v>
      </c>
      <c r="M690" t="s"/>
      <c r="N690" t="s">
        <v>131</v>
      </c>
      <c r="O690" t="s">
        <v>79</v>
      </c>
      <c r="P690" t="s">
        <v>289</v>
      </c>
      <c r="Q690" t="s"/>
      <c r="R690" t="s">
        <v>80</v>
      </c>
      <c r="S690" t="s">
        <v>134</v>
      </c>
      <c r="T690" t="s">
        <v>82</v>
      </c>
      <c r="U690" t="s"/>
      <c r="V690" t="s">
        <v>83</v>
      </c>
      <c r="W690" t="s">
        <v>84</v>
      </c>
      <c r="X690" t="s"/>
      <c r="Y690" t="s">
        <v>85</v>
      </c>
      <c r="Z690">
        <f>HYPERLINK("https://hotelmonitor-cachepage.eclerx.com/savepage/tk_15427243180811892_sr_2029.html","info")</f>
        <v/>
      </c>
      <c r="AA690" t="n">
        <v>-3471939</v>
      </c>
      <c r="AB690" t="s"/>
      <c r="AC690" t="s"/>
      <c r="AD690" t="s">
        <v>86</v>
      </c>
      <c r="AE690" t="s"/>
      <c r="AF690" t="s"/>
      <c r="AG690" t="s"/>
      <c r="AH690" t="s"/>
      <c r="AI690" t="s"/>
      <c r="AJ690" t="s"/>
      <c r="AK690" t="s">
        <v>87</v>
      </c>
      <c r="AL690" t="s">
        <v>88</v>
      </c>
      <c r="AM690" t="s"/>
      <c r="AN690" t="s">
        <v>87</v>
      </c>
      <c r="AO690" t="s"/>
      <c r="AP690" t="n">
        <v>5</v>
      </c>
      <c r="AQ690" t="s">
        <v>89</v>
      </c>
      <c r="AR690" t="s">
        <v>99</v>
      </c>
      <c r="AS690" t="s"/>
      <c r="AT690" t="s">
        <v>91</v>
      </c>
      <c r="AU690" t="s"/>
      <c r="AV690" t="s"/>
      <c r="AW690" t="s"/>
      <c r="AX690" t="s"/>
      <c r="AY690" t="n">
        <v>3471939</v>
      </c>
      <c r="AZ690" t="s">
        <v>291</v>
      </c>
      <c r="BA690" t="s"/>
      <c r="BB690" t="n">
        <v>80619</v>
      </c>
      <c r="BC690" t="n">
        <v>11.339516043663</v>
      </c>
      <c r="BD690" t="n">
        <v>44.504869247899</v>
      </c>
      <c r="BE690" t="s"/>
      <c r="BF690" t="s"/>
      <c r="BG690" t="s"/>
      <c r="BH690" t="s"/>
      <c r="BI690" t="s"/>
      <c r="BJ690" t="s"/>
      <c r="BK690" t="s"/>
      <c r="BL690" t="s"/>
      <c r="BM690" t="s"/>
      <c r="BN690" t="s"/>
      <c r="BO690" t="s"/>
      <c r="BP690" t="s"/>
      <c r="BQ690" t="s"/>
      <c r="BR690" t="s">
        <v>93</v>
      </c>
    </row>
    <row r="691" spans="1:70">
      <c r="A691" t="s">
        <v>70</v>
      </c>
      <c r="B691" t="s">
        <v>71</v>
      </c>
      <c r="C691" t="s">
        <v>72</v>
      </c>
      <c r="D691" t="n">
        <v>2</v>
      </c>
      <c r="E691" t="s">
        <v>289</v>
      </c>
      <c r="F691" t="n">
        <v>-1</v>
      </c>
      <c r="G691" t="s">
        <v>74</v>
      </c>
      <c r="H691" t="s">
        <v>75</v>
      </c>
      <c r="I691" t="s"/>
      <c r="J691" t="s">
        <v>76</v>
      </c>
      <c r="K691" t="n">
        <v>169</v>
      </c>
      <c r="L691" t="s">
        <v>77</v>
      </c>
      <c r="M691" t="s"/>
      <c r="N691" t="s">
        <v>294</v>
      </c>
      <c r="O691" t="s">
        <v>79</v>
      </c>
      <c r="P691" t="s">
        <v>289</v>
      </c>
      <c r="Q691" t="s"/>
      <c r="R691" t="s">
        <v>80</v>
      </c>
      <c r="S691" t="s">
        <v>182</v>
      </c>
      <c r="T691" t="s">
        <v>82</v>
      </c>
      <c r="U691" t="s"/>
      <c r="V691" t="s">
        <v>83</v>
      </c>
      <c r="W691" t="s">
        <v>84</v>
      </c>
      <c r="X691" t="s"/>
      <c r="Y691" t="s">
        <v>85</v>
      </c>
      <c r="Z691">
        <f>HYPERLINK("https://hotelmonitor-cachepage.eclerx.com/savepage/tk_15427243180811892_sr_2029.html","info")</f>
        <v/>
      </c>
      <c r="AA691" t="n">
        <v>-3471939</v>
      </c>
      <c r="AB691" t="s"/>
      <c r="AC691" t="s"/>
      <c r="AD691" t="s">
        <v>86</v>
      </c>
      <c r="AE691" t="s"/>
      <c r="AF691" t="s"/>
      <c r="AG691" t="s"/>
      <c r="AH691" t="s"/>
      <c r="AI691" t="s"/>
      <c r="AJ691" t="s"/>
      <c r="AK691" t="s">
        <v>87</v>
      </c>
      <c r="AL691" t="s">
        <v>88</v>
      </c>
      <c r="AM691" t="s"/>
      <c r="AN691" t="s">
        <v>87</v>
      </c>
      <c r="AO691" t="s"/>
      <c r="AP691" t="n">
        <v>5</v>
      </c>
      <c r="AQ691" t="s">
        <v>89</v>
      </c>
      <c r="AR691" t="s">
        <v>90</v>
      </c>
      <c r="AS691" t="s"/>
      <c r="AT691" t="s">
        <v>91</v>
      </c>
      <c r="AU691" t="s"/>
      <c r="AV691" t="s"/>
      <c r="AW691" t="s"/>
      <c r="AX691" t="s"/>
      <c r="AY691" t="n">
        <v>3471939</v>
      </c>
      <c r="AZ691" t="s">
        <v>291</v>
      </c>
      <c r="BA691" t="s"/>
      <c r="BB691" t="n">
        <v>80619</v>
      </c>
      <c r="BC691" t="n">
        <v>11.339516043663</v>
      </c>
      <c r="BD691" t="n">
        <v>44.504869247899</v>
      </c>
      <c r="BE691" t="s"/>
      <c r="BF691" t="s"/>
      <c r="BG691" t="s"/>
      <c r="BH691" t="s"/>
      <c r="BI691" t="s"/>
      <c r="BJ691" t="s"/>
      <c r="BK691" t="s"/>
      <c r="BL691" t="s"/>
      <c r="BM691" t="s"/>
      <c r="BN691" t="s"/>
      <c r="BO691" t="s"/>
      <c r="BP691" t="s"/>
      <c r="BQ691" t="s"/>
      <c r="BR691" t="s">
        <v>93</v>
      </c>
    </row>
    <row r="692" spans="1:70">
      <c r="A692" t="s">
        <v>70</v>
      </c>
      <c r="B692" t="s">
        <v>71</v>
      </c>
      <c r="C692" t="s">
        <v>72</v>
      </c>
      <c r="D692" t="n">
        <v>2</v>
      </c>
      <c r="E692" t="s">
        <v>295</v>
      </c>
      <c r="F692" t="n">
        <v>-1</v>
      </c>
      <c r="G692" t="s">
        <v>74</v>
      </c>
      <c r="H692" t="s">
        <v>75</v>
      </c>
      <c r="I692" t="s"/>
      <c r="J692" t="s">
        <v>76</v>
      </c>
      <c r="K692" t="n">
        <v>60</v>
      </c>
      <c r="L692" t="s">
        <v>77</v>
      </c>
      <c r="M692" t="s"/>
      <c r="N692" t="s">
        <v>97</v>
      </c>
      <c r="O692" t="s">
        <v>79</v>
      </c>
      <c r="P692" t="s">
        <v>295</v>
      </c>
      <c r="Q692" t="s"/>
      <c r="R692" t="s">
        <v>80</v>
      </c>
      <c r="S692" t="s">
        <v>296</v>
      </c>
      <c r="T692" t="s">
        <v>82</v>
      </c>
      <c r="U692" t="s"/>
      <c r="V692" t="s">
        <v>83</v>
      </c>
      <c r="W692" t="s">
        <v>84</v>
      </c>
      <c r="X692" t="s"/>
      <c r="Y692" t="s">
        <v>85</v>
      </c>
      <c r="Z692">
        <f>HYPERLINK("https://hotelmonitor-cachepage.eclerx.com/savepage/tk_15427244381460912_sr_2029.html","info")</f>
        <v/>
      </c>
      <c r="AA692" t="n">
        <v>-2558846</v>
      </c>
      <c r="AB692" t="s"/>
      <c r="AC692" t="s"/>
      <c r="AD692" t="s">
        <v>86</v>
      </c>
      <c r="AE692" t="s"/>
      <c r="AF692" t="s"/>
      <c r="AG692" t="s"/>
      <c r="AH692" t="s"/>
      <c r="AI692" t="s"/>
      <c r="AJ692" t="s"/>
      <c r="AK692" t="s">
        <v>87</v>
      </c>
      <c r="AL692" t="s">
        <v>88</v>
      </c>
      <c r="AM692" t="s"/>
      <c r="AN692" t="s">
        <v>87</v>
      </c>
      <c r="AO692" t="s"/>
      <c r="AP692" t="n">
        <v>53</v>
      </c>
      <c r="AQ692" t="s">
        <v>89</v>
      </c>
      <c r="AR692" t="s">
        <v>99</v>
      </c>
      <c r="AS692" t="s"/>
      <c r="AT692" t="s">
        <v>91</v>
      </c>
      <c r="AU692" t="s"/>
      <c r="AV692" t="s"/>
      <c r="AW692" t="s"/>
      <c r="AX692" t="s"/>
      <c r="AY692" t="n">
        <v>2558846</v>
      </c>
      <c r="AZ692" t="s">
        <v>297</v>
      </c>
      <c r="BA692" t="s"/>
      <c r="BB692" t="n">
        <v>155854</v>
      </c>
      <c r="BC692" t="n">
        <v>11.416563</v>
      </c>
      <c r="BD692" t="n">
        <v>44.527346</v>
      </c>
      <c r="BE692" t="s"/>
      <c r="BF692" t="s"/>
      <c r="BG692" t="s"/>
      <c r="BH692" t="s"/>
      <c r="BI692" t="s"/>
      <c r="BJ692" t="s"/>
      <c r="BK692" t="s"/>
      <c r="BL692" t="s"/>
      <c r="BM692" t="s"/>
      <c r="BN692" t="s"/>
      <c r="BO692" t="s"/>
      <c r="BP692" t="s"/>
      <c r="BQ692" t="s"/>
      <c r="BR692" t="s">
        <v>93</v>
      </c>
    </row>
    <row r="693" spans="1:70">
      <c r="A693" t="s">
        <v>70</v>
      </c>
      <c r="B693" t="s">
        <v>71</v>
      </c>
      <c r="C693" t="s">
        <v>72</v>
      </c>
      <c r="D693" t="n">
        <v>2</v>
      </c>
      <c r="E693" t="s">
        <v>295</v>
      </c>
      <c r="F693" t="n">
        <v>-1</v>
      </c>
      <c r="G693" t="s">
        <v>74</v>
      </c>
      <c r="H693" t="s">
        <v>75</v>
      </c>
      <c r="I693" t="s"/>
      <c r="J693" t="s">
        <v>76</v>
      </c>
      <c r="K693" t="n">
        <v>61</v>
      </c>
      <c r="L693" t="s">
        <v>77</v>
      </c>
      <c r="M693" t="s"/>
      <c r="N693" t="s">
        <v>189</v>
      </c>
      <c r="O693" t="s">
        <v>79</v>
      </c>
      <c r="P693" t="s">
        <v>295</v>
      </c>
      <c r="Q693" t="s"/>
      <c r="R693" t="s">
        <v>80</v>
      </c>
      <c r="S693" t="s">
        <v>298</v>
      </c>
      <c r="T693" t="s">
        <v>82</v>
      </c>
      <c r="U693" t="s"/>
      <c r="V693" t="s">
        <v>83</v>
      </c>
      <c r="W693" t="s">
        <v>84</v>
      </c>
      <c r="X693" t="s"/>
      <c r="Y693" t="s">
        <v>85</v>
      </c>
      <c r="Z693">
        <f>HYPERLINK("https://hotelmonitor-cachepage.eclerx.com/savepage/tk_15427244381460912_sr_2029.html","info")</f>
        <v/>
      </c>
      <c r="AA693" t="n">
        <v>-2558846</v>
      </c>
      <c r="AB693" t="s"/>
      <c r="AC693" t="s"/>
      <c r="AD693" t="s">
        <v>86</v>
      </c>
      <c r="AE693" t="s"/>
      <c r="AF693" t="s"/>
      <c r="AG693" t="s"/>
      <c r="AH693" t="s"/>
      <c r="AI693" t="s"/>
      <c r="AJ693" t="s"/>
      <c r="AK693" t="s">
        <v>87</v>
      </c>
      <c r="AL693" t="s">
        <v>88</v>
      </c>
      <c r="AM693" t="s"/>
      <c r="AN693" t="s">
        <v>87</v>
      </c>
      <c r="AO693" t="s"/>
      <c r="AP693" t="n">
        <v>53</v>
      </c>
      <c r="AQ693" t="s">
        <v>89</v>
      </c>
      <c r="AR693" t="s">
        <v>96</v>
      </c>
      <c r="AS693" t="s"/>
      <c r="AT693" t="s">
        <v>91</v>
      </c>
      <c r="AU693" t="s"/>
      <c r="AV693" t="s"/>
      <c r="AW693" t="s"/>
      <c r="AX693" t="s"/>
      <c r="AY693" t="n">
        <v>2558846</v>
      </c>
      <c r="AZ693" t="s">
        <v>297</v>
      </c>
      <c r="BA693" t="s"/>
      <c r="BB693" t="n">
        <v>155854</v>
      </c>
      <c r="BC693" t="n">
        <v>11.416563</v>
      </c>
      <c r="BD693" t="n">
        <v>44.527346</v>
      </c>
      <c r="BE693" t="s"/>
      <c r="BF693" t="s"/>
      <c r="BG693" t="s"/>
      <c r="BH693" t="s"/>
      <c r="BI693" t="s"/>
      <c r="BJ693" t="s"/>
      <c r="BK693" t="s"/>
      <c r="BL693" t="s"/>
      <c r="BM693" t="s"/>
      <c r="BN693" t="s"/>
      <c r="BO693" t="s"/>
      <c r="BP693" t="s"/>
      <c r="BQ693" t="s"/>
      <c r="BR693" t="s">
        <v>93</v>
      </c>
    </row>
    <row r="694" spans="1:70">
      <c r="A694" t="s">
        <v>70</v>
      </c>
      <c r="B694" t="s">
        <v>71</v>
      </c>
      <c r="C694" t="s">
        <v>72</v>
      </c>
      <c r="D694" t="n">
        <v>2</v>
      </c>
      <c r="E694" t="s">
        <v>299</v>
      </c>
      <c r="F694" t="n">
        <v>2035347</v>
      </c>
      <c r="G694" t="s">
        <v>74</v>
      </c>
      <c r="H694" t="s">
        <v>75</v>
      </c>
      <c r="I694" t="s"/>
      <c r="J694" t="s">
        <v>76</v>
      </c>
      <c r="K694" t="n">
        <v>90</v>
      </c>
      <c r="L694" t="s">
        <v>77</v>
      </c>
      <c r="M694" t="s"/>
      <c r="N694" t="s">
        <v>300</v>
      </c>
      <c r="O694" t="s">
        <v>79</v>
      </c>
      <c r="P694" t="s">
        <v>301</v>
      </c>
      <c r="Q694" t="s"/>
      <c r="R694" t="s">
        <v>80</v>
      </c>
      <c r="S694" t="s">
        <v>302</v>
      </c>
      <c r="T694" t="s">
        <v>82</v>
      </c>
      <c r="U694" t="s"/>
      <c r="V694" t="s">
        <v>83</v>
      </c>
      <c r="W694" t="s">
        <v>84</v>
      </c>
      <c r="X694" t="s"/>
      <c r="Y694" t="s">
        <v>85</v>
      </c>
      <c r="Z694">
        <f>HYPERLINK("https://hotelmonitor-cachepage.eclerx.com/savepage/tk_15427245433582935_sr_2029.html","info")</f>
        <v/>
      </c>
      <c r="AA694" t="n">
        <v>60811</v>
      </c>
      <c r="AB694" t="s"/>
      <c r="AC694" t="s"/>
      <c r="AD694" t="s">
        <v>86</v>
      </c>
      <c r="AE694" t="s"/>
      <c r="AF694" t="s"/>
      <c r="AG694" t="s"/>
      <c r="AH694" t="s"/>
      <c r="AI694" t="s"/>
      <c r="AJ694" t="s"/>
      <c r="AK694" t="s">
        <v>87</v>
      </c>
      <c r="AL694" t="s">
        <v>88</v>
      </c>
      <c r="AM694" t="s"/>
      <c r="AN694" t="s">
        <v>87</v>
      </c>
      <c r="AO694" t="s"/>
      <c r="AP694" t="n">
        <v>95</v>
      </c>
      <c r="AQ694" t="s">
        <v>89</v>
      </c>
      <c r="AR694" t="s">
        <v>96</v>
      </c>
      <c r="AS694" t="s"/>
      <c r="AT694" t="s">
        <v>91</v>
      </c>
      <c r="AU694" t="s"/>
      <c r="AV694" t="s"/>
      <c r="AW694" t="s"/>
      <c r="AX694" t="s"/>
      <c r="AY694" t="n">
        <v>2311871</v>
      </c>
      <c r="AZ694" t="s">
        <v>303</v>
      </c>
      <c r="BA694" t="s"/>
      <c r="BB694" t="n">
        <v>55764</v>
      </c>
      <c r="BC694" t="n">
        <v>12.567629814148</v>
      </c>
      <c r="BD694" t="n">
        <v>44.060630038838</v>
      </c>
      <c r="BE694" t="s"/>
      <c r="BF694" t="s"/>
      <c r="BG694" t="s"/>
      <c r="BH694" t="s"/>
      <c r="BI694" t="s"/>
      <c r="BJ694" t="s"/>
      <c r="BK694" t="s"/>
      <c r="BL694" t="s"/>
      <c r="BM694" t="s"/>
      <c r="BN694" t="s"/>
      <c r="BO694" t="s"/>
      <c r="BP694" t="s"/>
      <c r="BQ694" t="s"/>
      <c r="BR694" t="s">
        <v>93</v>
      </c>
    </row>
    <row r="695" spans="1:70">
      <c r="A695" t="s">
        <v>70</v>
      </c>
      <c r="B695" t="s">
        <v>71</v>
      </c>
      <c r="C695" t="s">
        <v>72</v>
      </c>
      <c r="D695" t="n">
        <v>2</v>
      </c>
      <c r="E695" t="s">
        <v>299</v>
      </c>
      <c r="F695" t="n">
        <v>2035347</v>
      </c>
      <c r="G695" t="s">
        <v>74</v>
      </c>
      <c r="H695" t="s">
        <v>75</v>
      </c>
      <c r="I695" t="s"/>
      <c r="J695" t="s">
        <v>76</v>
      </c>
      <c r="K695" t="n">
        <v>97</v>
      </c>
      <c r="L695" t="s">
        <v>77</v>
      </c>
      <c r="M695" t="s"/>
      <c r="N695" t="s">
        <v>304</v>
      </c>
      <c r="O695" t="s">
        <v>79</v>
      </c>
      <c r="P695" t="s">
        <v>301</v>
      </c>
      <c r="Q695" t="s"/>
      <c r="R695" t="s">
        <v>80</v>
      </c>
      <c r="S695" t="s">
        <v>305</v>
      </c>
      <c r="T695" t="s">
        <v>82</v>
      </c>
      <c r="U695" t="s"/>
      <c r="V695" t="s">
        <v>83</v>
      </c>
      <c r="W695" t="s">
        <v>84</v>
      </c>
      <c r="X695" t="s"/>
      <c r="Y695" t="s">
        <v>85</v>
      </c>
      <c r="Z695">
        <f>HYPERLINK("https://hotelmonitor-cachepage.eclerx.com/savepage/tk_15427245433582935_sr_2029.html","info")</f>
        <v/>
      </c>
      <c r="AA695" t="n">
        <v>60811</v>
      </c>
      <c r="AB695" t="s"/>
      <c r="AC695" t="s"/>
      <c r="AD695" t="s">
        <v>86</v>
      </c>
      <c r="AE695" t="s"/>
      <c r="AF695" t="s"/>
      <c r="AG695" t="s"/>
      <c r="AH695" t="s"/>
      <c r="AI695" t="s"/>
      <c r="AJ695" t="s"/>
      <c r="AK695" t="s">
        <v>87</v>
      </c>
      <c r="AL695" t="s">
        <v>88</v>
      </c>
      <c r="AM695" t="s"/>
      <c r="AN695" t="s">
        <v>87</v>
      </c>
      <c r="AO695" t="s"/>
      <c r="AP695" t="n">
        <v>95</v>
      </c>
      <c r="AQ695" t="s">
        <v>89</v>
      </c>
      <c r="AR695" t="s">
        <v>90</v>
      </c>
      <c r="AS695" t="s"/>
      <c r="AT695" t="s">
        <v>91</v>
      </c>
      <c r="AU695" t="s"/>
      <c r="AV695" t="s"/>
      <c r="AW695" t="s"/>
      <c r="AX695" t="s"/>
      <c r="AY695" t="n">
        <v>2311871</v>
      </c>
      <c r="AZ695" t="s">
        <v>303</v>
      </c>
      <c r="BA695" t="s"/>
      <c r="BB695" t="n">
        <v>55764</v>
      </c>
      <c r="BC695" t="n">
        <v>12.567629814148</v>
      </c>
      <c r="BD695" t="n">
        <v>44.060630038838</v>
      </c>
      <c r="BE695" t="s"/>
      <c r="BF695" t="s"/>
      <c r="BG695" t="s"/>
      <c r="BH695" t="s"/>
      <c r="BI695" t="s"/>
      <c r="BJ695" t="s"/>
      <c r="BK695" t="s"/>
      <c r="BL695" t="s"/>
      <c r="BM695" t="s"/>
      <c r="BN695" t="s"/>
      <c r="BO695" t="s"/>
      <c r="BP695" t="s"/>
      <c r="BQ695" t="s"/>
      <c r="BR695" t="s">
        <v>93</v>
      </c>
    </row>
    <row r="696" spans="1:70">
      <c r="A696" t="s">
        <v>70</v>
      </c>
      <c r="B696" t="s">
        <v>71</v>
      </c>
      <c r="C696" t="s">
        <v>72</v>
      </c>
      <c r="D696" t="n">
        <v>2</v>
      </c>
      <c r="E696" t="s">
        <v>299</v>
      </c>
      <c r="F696" t="n">
        <v>2035347</v>
      </c>
      <c r="G696" t="s">
        <v>74</v>
      </c>
      <c r="H696" t="s">
        <v>75</v>
      </c>
      <c r="I696" t="s"/>
      <c r="J696" t="s">
        <v>76</v>
      </c>
      <c r="K696" t="n">
        <v>103</v>
      </c>
      <c r="L696" t="s">
        <v>77</v>
      </c>
      <c r="M696" t="s"/>
      <c r="N696" t="s">
        <v>97</v>
      </c>
      <c r="O696" t="s">
        <v>79</v>
      </c>
      <c r="P696" t="s">
        <v>301</v>
      </c>
      <c r="Q696" t="s"/>
      <c r="R696" t="s">
        <v>80</v>
      </c>
      <c r="S696" t="s">
        <v>306</v>
      </c>
      <c r="T696" t="s">
        <v>82</v>
      </c>
      <c r="U696" t="s"/>
      <c r="V696" t="s">
        <v>83</v>
      </c>
      <c r="W696" t="s">
        <v>84</v>
      </c>
      <c r="X696" t="s"/>
      <c r="Y696" t="s">
        <v>85</v>
      </c>
      <c r="Z696">
        <f>HYPERLINK("https://hotelmonitor-cachepage.eclerx.com/savepage/tk_15427245433582935_sr_2029.html","info")</f>
        <v/>
      </c>
      <c r="AA696" t="n">
        <v>60811</v>
      </c>
      <c r="AB696" t="s"/>
      <c r="AC696" t="s"/>
      <c r="AD696" t="s">
        <v>86</v>
      </c>
      <c r="AE696" t="s"/>
      <c r="AF696" t="s"/>
      <c r="AG696" t="s"/>
      <c r="AH696" t="s"/>
      <c r="AI696" t="s"/>
      <c r="AJ696" t="s"/>
      <c r="AK696" t="s">
        <v>87</v>
      </c>
      <c r="AL696" t="s">
        <v>88</v>
      </c>
      <c r="AM696" t="s"/>
      <c r="AN696" t="s">
        <v>87</v>
      </c>
      <c r="AO696" t="s"/>
      <c r="AP696" t="n">
        <v>95</v>
      </c>
      <c r="AQ696" t="s">
        <v>89</v>
      </c>
      <c r="AR696" t="s">
        <v>99</v>
      </c>
      <c r="AS696" t="s"/>
      <c r="AT696" t="s">
        <v>91</v>
      </c>
      <c r="AU696" t="s"/>
      <c r="AV696" t="s"/>
      <c r="AW696" t="s"/>
      <c r="AX696" t="s"/>
      <c r="AY696" t="n">
        <v>2311871</v>
      </c>
      <c r="AZ696" t="s">
        <v>303</v>
      </c>
      <c r="BA696" t="s"/>
      <c r="BB696" t="n">
        <v>55764</v>
      </c>
      <c r="BC696" t="n">
        <v>12.567629814148</v>
      </c>
      <c r="BD696" t="n">
        <v>44.060630038838</v>
      </c>
      <c r="BE696" t="s"/>
      <c r="BF696" t="s"/>
      <c r="BG696" t="s"/>
      <c r="BH696" t="s"/>
      <c r="BI696" t="s"/>
      <c r="BJ696" t="s"/>
      <c r="BK696" t="s"/>
      <c r="BL696" t="s"/>
      <c r="BM696" t="s"/>
      <c r="BN696" t="s"/>
      <c r="BO696" t="s"/>
      <c r="BP696" t="s"/>
      <c r="BQ696" t="s"/>
      <c r="BR696" t="s">
        <v>93</v>
      </c>
    </row>
    <row r="697" spans="1:70">
      <c r="A697" t="s">
        <v>70</v>
      </c>
      <c r="B697" t="s">
        <v>71</v>
      </c>
      <c r="C697" t="s">
        <v>72</v>
      </c>
      <c r="D697" t="n">
        <v>2</v>
      </c>
      <c r="E697" t="s">
        <v>299</v>
      </c>
      <c r="F697" t="n">
        <v>2035347</v>
      </c>
      <c r="G697" t="s">
        <v>74</v>
      </c>
      <c r="H697" t="s">
        <v>75</v>
      </c>
      <c r="I697" t="s"/>
      <c r="J697" t="s">
        <v>76</v>
      </c>
      <c r="K697" t="n">
        <v>103</v>
      </c>
      <c r="L697" t="s">
        <v>77</v>
      </c>
      <c r="M697" t="s"/>
      <c r="N697" t="s">
        <v>307</v>
      </c>
      <c r="O697" t="s">
        <v>79</v>
      </c>
      <c r="P697" t="s">
        <v>301</v>
      </c>
      <c r="Q697" t="s"/>
      <c r="R697" t="s">
        <v>80</v>
      </c>
      <c r="S697" t="s">
        <v>306</v>
      </c>
      <c r="T697" t="s">
        <v>82</v>
      </c>
      <c r="U697" t="s"/>
      <c r="V697" t="s">
        <v>83</v>
      </c>
      <c r="W697" t="s">
        <v>84</v>
      </c>
      <c r="X697" t="s"/>
      <c r="Y697" t="s">
        <v>85</v>
      </c>
      <c r="Z697">
        <f>HYPERLINK("https://hotelmonitor-cachepage.eclerx.com/savepage/tk_15427245433582935_sr_2029.html","info")</f>
        <v/>
      </c>
      <c r="AA697" t="n">
        <v>60811</v>
      </c>
      <c r="AB697" t="s"/>
      <c r="AC697" t="s"/>
      <c r="AD697" t="s">
        <v>86</v>
      </c>
      <c r="AE697" t="s"/>
      <c r="AF697" t="s"/>
      <c r="AG697" t="s"/>
      <c r="AH697" t="s"/>
      <c r="AI697" t="s"/>
      <c r="AJ697" t="s"/>
      <c r="AK697" t="s">
        <v>87</v>
      </c>
      <c r="AL697" t="s">
        <v>88</v>
      </c>
      <c r="AM697" t="s"/>
      <c r="AN697" t="s">
        <v>87</v>
      </c>
      <c r="AO697" t="s"/>
      <c r="AP697" t="n">
        <v>95</v>
      </c>
      <c r="AQ697" t="s">
        <v>89</v>
      </c>
      <c r="AR697" t="s">
        <v>96</v>
      </c>
      <c r="AS697" t="s"/>
      <c r="AT697" t="s">
        <v>91</v>
      </c>
      <c r="AU697" t="s"/>
      <c r="AV697" t="s"/>
      <c r="AW697" t="s"/>
      <c r="AX697" t="s"/>
      <c r="AY697" t="n">
        <v>2311871</v>
      </c>
      <c r="AZ697" t="s">
        <v>303</v>
      </c>
      <c r="BA697" t="s"/>
      <c r="BB697" t="n">
        <v>55764</v>
      </c>
      <c r="BC697" t="n">
        <v>12.567629814148</v>
      </c>
      <c r="BD697" t="n">
        <v>44.060630038838</v>
      </c>
      <c r="BE697" t="s"/>
      <c r="BF697" t="s"/>
      <c r="BG697" t="s"/>
      <c r="BH697" t="s"/>
      <c r="BI697" t="s"/>
      <c r="BJ697" t="s"/>
      <c r="BK697" t="s"/>
      <c r="BL697" t="s"/>
      <c r="BM697" t="s"/>
      <c r="BN697" t="s"/>
      <c r="BO697" t="s"/>
      <c r="BP697" t="s"/>
      <c r="BQ697" t="s"/>
      <c r="BR697" t="s">
        <v>93</v>
      </c>
    </row>
    <row r="698" spans="1:70">
      <c r="A698" t="s">
        <v>70</v>
      </c>
      <c r="B698" t="s">
        <v>71</v>
      </c>
      <c r="C698" t="s">
        <v>72</v>
      </c>
      <c r="D698" t="n">
        <v>2</v>
      </c>
      <c r="E698" t="s">
        <v>299</v>
      </c>
      <c r="F698" t="n">
        <v>2035347</v>
      </c>
      <c r="G698" t="s">
        <v>74</v>
      </c>
      <c r="H698" t="s">
        <v>75</v>
      </c>
      <c r="I698" t="s"/>
      <c r="J698" t="s">
        <v>76</v>
      </c>
      <c r="K698" t="n">
        <v>106</v>
      </c>
      <c r="L698" t="s">
        <v>77</v>
      </c>
      <c r="M698" t="s"/>
      <c r="N698" t="s">
        <v>308</v>
      </c>
      <c r="O698" t="s">
        <v>79</v>
      </c>
      <c r="P698" t="s">
        <v>301</v>
      </c>
      <c r="Q698" t="s"/>
      <c r="R698" t="s">
        <v>80</v>
      </c>
      <c r="S698" t="s">
        <v>106</v>
      </c>
      <c r="T698" t="s">
        <v>82</v>
      </c>
      <c r="U698" t="s"/>
      <c r="V698" t="s">
        <v>83</v>
      </c>
      <c r="W698" t="s">
        <v>84</v>
      </c>
      <c r="X698" t="s"/>
      <c r="Y698" t="s">
        <v>85</v>
      </c>
      <c r="Z698">
        <f>HYPERLINK("https://hotelmonitor-cachepage.eclerx.com/savepage/tk_15427245433582935_sr_2029.html","info")</f>
        <v/>
      </c>
      <c r="AA698" t="n">
        <v>60811</v>
      </c>
      <c r="AB698" t="s"/>
      <c r="AC698" t="s"/>
      <c r="AD698" t="s">
        <v>86</v>
      </c>
      <c r="AE698" t="s"/>
      <c r="AF698" t="s"/>
      <c r="AG698" t="s"/>
      <c r="AH698" t="s"/>
      <c r="AI698" t="s"/>
      <c r="AJ698" t="s"/>
      <c r="AK698" t="s">
        <v>87</v>
      </c>
      <c r="AL698" t="s">
        <v>88</v>
      </c>
      <c r="AM698" t="s"/>
      <c r="AN698" t="s">
        <v>87</v>
      </c>
      <c r="AO698" t="s"/>
      <c r="AP698" t="n">
        <v>95</v>
      </c>
      <c r="AQ698" t="s">
        <v>89</v>
      </c>
      <c r="AR698" t="s">
        <v>90</v>
      </c>
      <c r="AS698" t="s"/>
      <c r="AT698" t="s">
        <v>91</v>
      </c>
      <c r="AU698" t="s"/>
      <c r="AV698" t="s"/>
      <c r="AW698" t="s"/>
      <c r="AX698" t="s"/>
      <c r="AY698" t="n">
        <v>2311871</v>
      </c>
      <c r="AZ698" t="s">
        <v>303</v>
      </c>
      <c r="BA698" t="s"/>
      <c r="BB698" t="n">
        <v>55764</v>
      </c>
      <c r="BC698" t="n">
        <v>12.567629814148</v>
      </c>
      <c r="BD698" t="n">
        <v>44.060630038838</v>
      </c>
      <c r="BE698" t="s"/>
      <c r="BF698" t="s"/>
      <c r="BG698" t="s"/>
      <c r="BH698" t="s"/>
      <c r="BI698" t="s"/>
      <c r="BJ698" t="s"/>
      <c r="BK698" t="s"/>
      <c r="BL698" t="s"/>
      <c r="BM698" t="s"/>
      <c r="BN698" t="s"/>
      <c r="BO698" t="s"/>
      <c r="BP698" t="s"/>
      <c r="BQ698" t="s"/>
      <c r="BR698" t="s">
        <v>93</v>
      </c>
    </row>
    <row r="699" spans="1:70">
      <c r="A699" t="s">
        <v>70</v>
      </c>
      <c r="B699" t="s">
        <v>71</v>
      </c>
      <c r="C699" t="s">
        <v>72</v>
      </c>
      <c r="D699" t="n">
        <v>2</v>
      </c>
      <c r="E699" t="s">
        <v>299</v>
      </c>
      <c r="F699" t="n">
        <v>2035347</v>
      </c>
      <c r="G699" t="s">
        <v>74</v>
      </c>
      <c r="H699" t="s">
        <v>75</v>
      </c>
      <c r="I699" t="s"/>
      <c r="J699" t="s">
        <v>76</v>
      </c>
      <c r="K699" t="n">
        <v>106</v>
      </c>
      <c r="L699" t="s">
        <v>77</v>
      </c>
      <c r="M699" t="s"/>
      <c r="N699" t="s">
        <v>172</v>
      </c>
      <c r="O699" t="s">
        <v>79</v>
      </c>
      <c r="P699" t="s">
        <v>301</v>
      </c>
      <c r="Q699" t="s"/>
      <c r="R699" t="s">
        <v>80</v>
      </c>
      <c r="S699" t="s">
        <v>106</v>
      </c>
      <c r="T699" t="s">
        <v>82</v>
      </c>
      <c r="U699" t="s"/>
      <c r="V699" t="s">
        <v>83</v>
      </c>
      <c r="W699" t="s">
        <v>84</v>
      </c>
      <c r="X699" t="s"/>
      <c r="Y699" t="s">
        <v>85</v>
      </c>
      <c r="Z699">
        <f>HYPERLINK("https://hotelmonitor-cachepage.eclerx.com/savepage/tk_15427245433582935_sr_2029.html","info")</f>
        <v/>
      </c>
      <c r="AA699" t="n">
        <v>60811</v>
      </c>
      <c r="AB699" t="s"/>
      <c r="AC699" t="s"/>
      <c r="AD699" t="s">
        <v>86</v>
      </c>
      <c r="AE699" t="s"/>
      <c r="AF699" t="s"/>
      <c r="AG699" t="s"/>
      <c r="AH699" t="s"/>
      <c r="AI699" t="s"/>
      <c r="AJ699" t="s"/>
      <c r="AK699" t="s">
        <v>87</v>
      </c>
      <c r="AL699" t="s">
        <v>88</v>
      </c>
      <c r="AM699" t="s"/>
      <c r="AN699" t="s">
        <v>87</v>
      </c>
      <c r="AO699" t="s"/>
      <c r="AP699" t="n">
        <v>95</v>
      </c>
      <c r="AQ699" t="s">
        <v>89</v>
      </c>
      <c r="AR699" t="s">
        <v>96</v>
      </c>
      <c r="AS699" t="s"/>
      <c r="AT699" t="s">
        <v>91</v>
      </c>
      <c r="AU699" t="s"/>
      <c r="AV699" t="s"/>
      <c r="AW699" t="s"/>
      <c r="AX699" t="s"/>
      <c r="AY699" t="n">
        <v>2311871</v>
      </c>
      <c r="AZ699" t="s">
        <v>303</v>
      </c>
      <c r="BA699" t="s"/>
      <c r="BB699" t="n">
        <v>55764</v>
      </c>
      <c r="BC699" t="n">
        <v>12.567629814148</v>
      </c>
      <c r="BD699" t="n">
        <v>44.060630038838</v>
      </c>
      <c r="BE699" t="s"/>
      <c r="BF699" t="s"/>
      <c r="BG699" t="s"/>
      <c r="BH699" t="s"/>
      <c r="BI699" t="s"/>
      <c r="BJ699" t="s"/>
      <c r="BK699" t="s"/>
      <c r="BL699" t="s"/>
      <c r="BM699" t="s"/>
      <c r="BN699" t="s"/>
      <c r="BO699" t="s"/>
      <c r="BP699" t="s"/>
      <c r="BQ699" t="s"/>
      <c r="BR699" t="s">
        <v>93</v>
      </c>
    </row>
    <row r="700" spans="1:70">
      <c r="A700" t="s">
        <v>70</v>
      </c>
      <c r="B700" t="s">
        <v>71</v>
      </c>
      <c r="C700" t="s">
        <v>72</v>
      </c>
      <c r="D700" t="n">
        <v>2</v>
      </c>
      <c r="E700" t="s">
        <v>309</v>
      </c>
      <c r="F700" t="n">
        <v>-1</v>
      </c>
      <c r="G700" t="s">
        <v>74</v>
      </c>
      <c r="H700" t="s">
        <v>75</v>
      </c>
      <c r="I700" t="s"/>
      <c r="J700" t="s">
        <v>76</v>
      </c>
      <c r="K700" t="n">
        <v>97</v>
      </c>
      <c r="L700" t="s">
        <v>77</v>
      </c>
      <c r="M700" t="s"/>
      <c r="N700" t="s">
        <v>310</v>
      </c>
      <c r="O700" t="s">
        <v>79</v>
      </c>
      <c r="P700" t="s">
        <v>309</v>
      </c>
      <c r="Q700" t="s"/>
      <c r="R700" t="s">
        <v>80</v>
      </c>
      <c r="S700" t="s">
        <v>305</v>
      </c>
      <c r="T700" t="s">
        <v>82</v>
      </c>
      <c r="U700" t="s"/>
      <c r="V700" t="s">
        <v>83</v>
      </c>
      <c r="W700" t="s">
        <v>84</v>
      </c>
      <c r="X700" t="s"/>
      <c r="Y700" t="s">
        <v>85</v>
      </c>
      <c r="Z700">
        <f>HYPERLINK("https://hotelmonitor-cachepage.eclerx.com/savepage/tk_15427245092460334_sr_2029.html","info")</f>
        <v/>
      </c>
      <c r="AA700" t="n">
        <v>-2444465</v>
      </c>
      <c r="AB700" t="s"/>
      <c r="AC700" t="s"/>
      <c r="AD700" t="s">
        <v>86</v>
      </c>
      <c r="AE700" t="s"/>
      <c r="AF700" t="s"/>
      <c r="AG700" t="s"/>
      <c r="AH700" t="s"/>
      <c r="AI700" t="s"/>
      <c r="AJ700" t="s"/>
      <c r="AK700" t="s">
        <v>87</v>
      </c>
      <c r="AL700" t="s">
        <v>88</v>
      </c>
      <c r="AM700" t="s"/>
      <c r="AN700" t="s">
        <v>87</v>
      </c>
      <c r="AO700" t="s"/>
      <c r="AP700" t="n">
        <v>81</v>
      </c>
      <c r="AQ700" t="s">
        <v>89</v>
      </c>
      <c r="AR700" t="s">
        <v>90</v>
      </c>
      <c r="AS700" t="s"/>
      <c r="AT700" t="s">
        <v>91</v>
      </c>
      <c r="AU700" t="s"/>
      <c r="AV700" t="s"/>
      <c r="AW700" t="s"/>
      <c r="AX700" t="s"/>
      <c r="AY700" t="n">
        <v>2444465</v>
      </c>
      <c r="AZ700" t="s">
        <v>311</v>
      </c>
      <c r="BA700" t="s"/>
      <c r="BB700" t="n">
        <v>54896</v>
      </c>
      <c r="BC700" t="n">
        <v>11.341109275818</v>
      </c>
      <c r="BD700" t="n">
        <v>44.48680842002</v>
      </c>
      <c r="BE700" t="s"/>
      <c r="BF700" t="s"/>
      <c r="BG700" t="s"/>
      <c r="BH700" t="s"/>
      <c r="BI700" t="s"/>
      <c r="BJ700" t="s"/>
      <c r="BK700" t="s"/>
      <c r="BL700" t="s"/>
      <c r="BM700" t="s"/>
      <c r="BN700" t="s"/>
      <c r="BO700" t="s"/>
      <c r="BP700" t="s"/>
      <c r="BQ700" t="s"/>
      <c r="BR700" t="s">
        <v>93</v>
      </c>
    </row>
    <row r="701" spans="1:70">
      <c r="A701" t="s">
        <v>70</v>
      </c>
      <c r="B701" t="s">
        <v>71</v>
      </c>
      <c r="C701" t="s">
        <v>72</v>
      </c>
      <c r="D701" t="n">
        <v>2</v>
      </c>
      <c r="E701" t="s">
        <v>309</v>
      </c>
      <c r="F701" t="n">
        <v>-1</v>
      </c>
      <c r="G701" t="s">
        <v>74</v>
      </c>
      <c r="H701" t="s">
        <v>75</v>
      </c>
      <c r="I701" t="s"/>
      <c r="J701" t="s">
        <v>76</v>
      </c>
      <c r="K701" t="n">
        <v>97</v>
      </c>
      <c r="L701" t="s">
        <v>77</v>
      </c>
      <c r="M701" t="s"/>
      <c r="N701" t="s">
        <v>129</v>
      </c>
      <c r="O701" t="s">
        <v>79</v>
      </c>
      <c r="P701" t="s">
        <v>309</v>
      </c>
      <c r="Q701" t="s"/>
      <c r="R701" t="s">
        <v>80</v>
      </c>
      <c r="S701" t="s">
        <v>305</v>
      </c>
      <c r="T701" t="s">
        <v>82</v>
      </c>
      <c r="U701" t="s"/>
      <c r="V701" t="s">
        <v>83</v>
      </c>
      <c r="W701" t="s">
        <v>84</v>
      </c>
      <c r="X701" t="s"/>
      <c r="Y701" t="s">
        <v>85</v>
      </c>
      <c r="Z701">
        <f>HYPERLINK("https://hotelmonitor-cachepage.eclerx.com/savepage/tk_15427245092460334_sr_2029.html","info")</f>
        <v/>
      </c>
      <c r="AA701" t="n">
        <v>-2444465</v>
      </c>
      <c r="AB701" t="s"/>
      <c r="AC701" t="s"/>
      <c r="AD701" t="s">
        <v>86</v>
      </c>
      <c r="AE701" t="s"/>
      <c r="AF701" t="s"/>
      <c r="AG701" t="s"/>
      <c r="AH701" t="s"/>
      <c r="AI701" t="s"/>
      <c r="AJ701" t="s"/>
      <c r="AK701" t="s">
        <v>87</v>
      </c>
      <c r="AL701" t="s">
        <v>88</v>
      </c>
      <c r="AM701" t="s"/>
      <c r="AN701" t="s">
        <v>87</v>
      </c>
      <c r="AO701" t="s"/>
      <c r="AP701" t="n">
        <v>81</v>
      </c>
      <c r="AQ701" t="s">
        <v>89</v>
      </c>
      <c r="AR701" t="s">
        <v>90</v>
      </c>
      <c r="AS701" t="s"/>
      <c r="AT701" t="s">
        <v>91</v>
      </c>
      <c r="AU701" t="s"/>
      <c r="AV701" t="s"/>
      <c r="AW701" t="s"/>
      <c r="AX701" t="s"/>
      <c r="AY701" t="n">
        <v>2444465</v>
      </c>
      <c r="AZ701" t="s">
        <v>311</v>
      </c>
      <c r="BA701" t="s"/>
      <c r="BB701" t="n">
        <v>54896</v>
      </c>
      <c r="BC701" t="n">
        <v>11.341109275818</v>
      </c>
      <c r="BD701" t="n">
        <v>44.48680842002</v>
      </c>
      <c r="BE701" t="s"/>
      <c r="BF701" t="s"/>
      <c r="BG701" t="s"/>
      <c r="BH701" t="s"/>
      <c r="BI701" t="s"/>
      <c r="BJ701" t="s"/>
      <c r="BK701" t="s"/>
      <c r="BL701" t="s"/>
      <c r="BM701" t="s"/>
      <c r="BN701" t="s"/>
      <c r="BO701" t="s"/>
      <c r="BP701" t="s"/>
      <c r="BQ701" t="s"/>
      <c r="BR701" t="s">
        <v>93</v>
      </c>
    </row>
    <row r="702" spans="1:70">
      <c r="A702" t="s">
        <v>70</v>
      </c>
      <c r="B702" t="s">
        <v>71</v>
      </c>
      <c r="C702" t="s">
        <v>72</v>
      </c>
      <c r="D702" t="n">
        <v>2</v>
      </c>
      <c r="E702" t="s">
        <v>309</v>
      </c>
      <c r="F702" t="n">
        <v>-1</v>
      </c>
      <c r="G702" t="s">
        <v>74</v>
      </c>
      <c r="H702" t="s">
        <v>75</v>
      </c>
      <c r="I702" t="s"/>
      <c r="J702" t="s">
        <v>76</v>
      </c>
      <c r="K702" t="n">
        <v>105</v>
      </c>
      <c r="L702" t="s">
        <v>77</v>
      </c>
      <c r="M702" t="s"/>
      <c r="N702" t="s">
        <v>292</v>
      </c>
      <c r="O702" t="s">
        <v>79</v>
      </c>
      <c r="P702" t="s">
        <v>309</v>
      </c>
      <c r="Q702" t="s"/>
      <c r="R702" t="s">
        <v>80</v>
      </c>
      <c r="S702" t="s">
        <v>312</v>
      </c>
      <c r="T702" t="s">
        <v>82</v>
      </c>
      <c r="U702" t="s"/>
      <c r="V702" t="s">
        <v>83</v>
      </c>
      <c r="W702" t="s">
        <v>84</v>
      </c>
      <c r="X702" t="s"/>
      <c r="Y702" t="s">
        <v>85</v>
      </c>
      <c r="Z702">
        <f>HYPERLINK("https://hotelmonitor-cachepage.eclerx.com/savepage/tk_15427245092460334_sr_2029.html","info")</f>
        <v/>
      </c>
      <c r="AA702" t="n">
        <v>-2444465</v>
      </c>
      <c r="AB702" t="s"/>
      <c r="AC702" t="s"/>
      <c r="AD702" t="s">
        <v>86</v>
      </c>
      <c r="AE702" t="s"/>
      <c r="AF702" t="s"/>
      <c r="AG702" t="s"/>
      <c r="AH702" t="s"/>
      <c r="AI702" t="s"/>
      <c r="AJ702" t="s"/>
      <c r="AK702" t="s">
        <v>87</v>
      </c>
      <c r="AL702" t="s">
        <v>88</v>
      </c>
      <c r="AM702" t="s"/>
      <c r="AN702" t="s">
        <v>87</v>
      </c>
      <c r="AO702" t="s"/>
      <c r="AP702" t="n">
        <v>81</v>
      </c>
      <c r="AQ702" t="s">
        <v>89</v>
      </c>
      <c r="AR702" t="s">
        <v>96</v>
      </c>
      <c r="AS702" t="s"/>
      <c r="AT702" t="s">
        <v>91</v>
      </c>
      <c r="AU702" t="s"/>
      <c r="AV702" t="s"/>
      <c r="AW702" t="s"/>
      <c r="AX702" t="s"/>
      <c r="AY702" t="n">
        <v>2444465</v>
      </c>
      <c r="AZ702" t="s">
        <v>311</v>
      </c>
      <c r="BA702" t="s"/>
      <c r="BB702" t="n">
        <v>54896</v>
      </c>
      <c r="BC702" t="n">
        <v>11.341109275818</v>
      </c>
      <c r="BD702" t="n">
        <v>44.48680842002</v>
      </c>
      <c r="BE702" t="s"/>
      <c r="BF702" t="s"/>
      <c r="BG702" t="s"/>
      <c r="BH702" t="s"/>
      <c r="BI702" t="s"/>
      <c r="BJ702" t="s"/>
      <c r="BK702" t="s"/>
      <c r="BL702" t="s"/>
      <c r="BM702" t="s"/>
      <c r="BN702" t="s"/>
      <c r="BO702" t="s"/>
      <c r="BP702" t="s"/>
      <c r="BQ702" t="s"/>
      <c r="BR702" t="s">
        <v>93</v>
      </c>
    </row>
    <row r="703" spans="1:70">
      <c r="A703" t="s">
        <v>70</v>
      </c>
      <c r="B703" t="s">
        <v>71</v>
      </c>
      <c r="C703" t="s">
        <v>72</v>
      </c>
      <c r="D703" t="n">
        <v>2</v>
      </c>
      <c r="E703" t="s">
        <v>309</v>
      </c>
      <c r="F703" t="n">
        <v>-1</v>
      </c>
      <c r="G703" t="s">
        <v>74</v>
      </c>
      <c r="H703" t="s">
        <v>75</v>
      </c>
      <c r="I703" t="s"/>
      <c r="J703" t="s">
        <v>76</v>
      </c>
      <c r="K703" t="n">
        <v>106</v>
      </c>
      <c r="L703" t="s">
        <v>77</v>
      </c>
      <c r="M703" t="s"/>
      <c r="N703" t="s">
        <v>97</v>
      </c>
      <c r="O703" t="s">
        <v>79</v>
      </c>
      <c r="P703" t="s">
        <v>309</v>
      </c>
      <c r="Q703" t="s"/>
      <c r="R703" t="s">
        <v>80</v>
      </c>
      <c r="S703" t="s">
        <v>106</v>
      </c>
      <c r="T703" t="s">
        <v>82</v>
      </c>
      <c r="U703" t="s"/>
      <c r="V703" t="s">
        <v>83</v>
      </c>
      <c r="W703" t="s">
        <v>84</v>
      </c>
      <c r="X703" t="s"/>
      <c r="Y703" t="s">
        <v>85</v>
      </c>
      <c r="Z703">
        <f>HYPERLINK("https://hotelmonitor-cachepage.eclerx.com/savepage/tk_15427245092460334_sr_2029.html","info")</f>
        <v/>
      </c>
      <c r="AA703" t="n">
        <v>-2444465</v>
      </c>
      <c r="AB703" t="s"/>
      <c r="AC703" t="s"/>
      <c r="AD703" t="s">
        <v>86</v>
      </c>
      <c r="AE703" t="s"/>
      <c r="AF703" t="s"/>
      <c r="AG703" t="s"/>
      <c r="AH703" t="s"/>
      <c r="AI703" t="s"/>
      <c r="AJ703" t="s"/>
      <c r="AK703" t="s">
        <v>87</v>
      </c>
      <c r="AL703" t="s">
        <v>88</v>
      </c>
      <c r="AM703" t="s"/>
      <c r="AN703" t="s">
        <v>87</v>
      </c>
      <c r="AO703" t="s"/>
      <c r="AP703" t="n">
        <v>81</v>
      </c>
      <c r="AQ703" t="s">
        <v>89</v>
      </c>
      <c r="AR703" t="s">
        <v>99</v>
      </c>
      <c r="AS703" t="s"/>
      <c r="AT703" t="s">
        <v>91</v>
      </c>
      <c r="AU703" t="s"/>
      <c r="AV703" t="s"/>
      <c r="AW703" t="s"/>
      <c r="AX703" t="s"/>
      <c r="AY703" t="n">
        <v>2444465</v>
      </c>
      <c r="AZ703" t="s">
        <v>311</v>
      </c>
      <c r="BA703" t="s"/>
      <c r="BB703" t="n">
        <v>54896</v>
      </c>
      <c r="BC703" t="n">
        <v>11.341109275818</v>
      </c>
      <c r="BD703" t="n">
        <v>44.48680842002</v>
      </c>
      <c r="BE703" t="s"/>
      <c r="BF703" t="s"/>
      <c r="BG703" t="s"/>
      <c r="BH703" t="s"/>
      <c r="BI703" t="s"/>
      <c r="BJ703" t="s"/>
      <c r="BK703" t="s"/>
      <c r="BL703" t="s"/>
      <c r="BM703" t="s"/>
      <c r="BN703" t="s"/>
      <c r="BO703" t="s"/>
      <c r="BP703" t="s"/>
      <c r="BQ703" t="s"/>
      <c r="BR703" t="s">
        <v>93</v>
      </c>
    </row>
    <row r="704" spans="1:70">
      <c r="A704" t="s">
        <v>70</v>
      </c>
      <c r="B704" t="s">
        <v>71</v>
      </c>
      <c r="C704" t="s">
        <v>72</v>
      </c>
      <c r="D704" t="n">
        <v>2</v>
      </c>
      <c r="E704" t="s">
        <v>309</v>
      </c>
      <c r="F704" t="n">
        <v>-1</v>
      </c>
      <c r="G704" t="s">
        <v>74</v>
      </c>
      <c r="H704" t="s">
        <v>75</v>
      </c>
      <c r="I704" t="s"/>
      <c r="J704" t="s">
        <v>76</v>
      </c>
      <c r="K704" t="n">
        <v>122</v>
      </c>
      <c r="L704" t="s">
        <v>77</v>
      </c>
      <c r="M704" t="s"/>
      <c r="N704" t="s">
        <v>189</v>
      </c>
      <c r="O704" t="s">
        <v>79</v>
      </c>
      <c r="P704" t="s">
        <v>309</v>
      </c>
      <c r="Q704" t="s"/>
      <c r="R704" t="s">
        <v>80</v>
      </c>
      <c r="S704" t="s">
        <v>313</v>
      </c>
      <c r="T704" t="s">
        <v>82</v>
      </c>
      <c r="U704" t="s"/>
      <c r="V704" t="s">
        <v>83</v>
      </c>
      <c r="W704" t="s">
        <v>84</v>
      </c>
      <c r="X704" t="s"/>
      <c r="Y704" t="s">
        <v>85</v>
      </c>
      <c r="Z704">
        <f>HYPERLINK("https://hotelmonitor-cachepage.eclerx.com/savepage/tk_15427245092460334_sr_2029.html","info")</f>
        <v/>
      </c>
      <c r="AA704" t="n">
        <v>-2444465</v>
      </c>
      <c r="AB704" t="s"/>
      <c r="AC704" t="s"/>
      <c r="AD704" t="s">
        <v>86</v>
      </c>
      <c r="AE704" t="s"/>
      <c r="AF704" t="s"/>
      <c r="AG704" t="s"/>
      <c r="AH704" t="s"/>
      <c r="AI704" t="s"/>
      <c r="AJ704" t="s"/>
      <c r="AK704" t="s">
        <v>87</v>
      </c>
      <c r="AL704" t="s">
        <v>88</v>
      </c>
      <c r="AM704" t="s"/>
      <c r="AN704" t="s">
        <v>87</v>
      </c>
      <c r="AO704" t="s"/>
      <c r="AP704" t="n">
        <v>81</v>
      </c>
      <c r="AQ704" t="s">
        <v>89</v>
      </c>
      <c r="AR704" t="s">
        <v>96</v>
      </c>
      <c r="AS704" t="s"/>
      <c r="AT704" t="s">
        <v>91</v>
      </c>
      <c r="AU704" t="s"/>
      <c r="AV704" t="s"/>
      <c r="AW704" t="s"/>
      <c r="AX704" t="s"/>
      <c r="AY704" t="n">
        <v>2444465</v>
      </c>
      <c r="AZ704" t="s">
        <v>311</v>
      </c>
      <c r="BA704" t="s"/>
      <c r="BB704" t="n">
        <v>54896</v>
      </c>
      <c r="BC704" t="n">
        <v>11.341109275818</v>
      </c>
      <c r="BD704" t="n">
        <v>44.48680842002</v>
      </c>
      <c r="BE704" t="s"/>
      <c r="BF704" t="s"/>
      <c r="BG704" t="s"/>
      <c r="BH704" t="s"/>
      <c r="BI704" t="s"/>
      <c r="BJ704" t="s"/>
      <c r="BK704" t="s"/>
      <c r="BL704" t="s"/>
      <c r="BM704" t="s"/>
      <c r="BN704" t="s"/>
      <c r="BO704" t="s"/>
      <c r="BP704" t="s"/>
      <c r="BQ704" t="s"/>
      <c r="BR704" t="s">
        <v>93</v>
      </c>
    </row>
    <row r="705" spans="1:70">
      <c r="A705" t="s">
        <v>70</v>
      </c>
      <c r="B705" t="s">
        <v>71</v>
      </c>
      <c r="C705" t="s">
        <v>72</v>
      </c>
      <c r="D705" t="n">
        <v>2</v>
      </c>
      <c r="E705" t="s">
        <v>309</v>
      </c>
      <c r="F705" t="n">
        <v>-1</v>
      </c>
      <c r="G705" t="s">
        <v>74</v>
      </c>
      <c r="H705" t="s">
        <v>75</v>
      </c>
      <c r="I705" t="s"/>
      <c r="J705" t="s">
        <v>76</v>
      </c>
      <c r="K705" t="n">
        <v>123</v>
      </c>
      <c r="L705" t="s">
        <v>77</v>
      </c>
      <c r="M705" t="s"/>
      <c r="N705" t="s">
        <v>172</v>
      </c>
      <c r="O705" t="s">
        <v>79</v>
      </c>
      <c r="P705" t="s">
        <v>309</v>
      </c>
      <c r="Q705" t="s"/>
      <c r="R705" t="s">
        <v>80</v>
      </c>
      <c r="S705" t="s">
        <v>132</v>
      </c>
      <c r="T705" t="s">
        <v>82</v>
      </c>
      <c r="U705" t="s"/>
      <c r="V705" t="s">
        <v>83</v>
      </c>
      <c r="W705" t="s">
        <v>84</v>
      </c>
      <c r="X705" t="s"/>
      <c r="Y705" t="s">
        <v>85</v>
      </c>
      <c r="Z705">
        <f>HYPERLINK("https://hotelmonitor-cachepage.eclerx.com/savepage/tk_15427245092460334_sr_2029.html","info")</f>
        <v/>
      </c>
      <c r="AA705" t="n">
        <v>-2444465</v>
      </c>
      <c r="AB705" t="s"/>
      <c r="AC705" t="s"/>
      <c r="AD705" t="s">
        <v>86</v>
      </c>
      <c r="AE705" t="s"/>
      <c r="AF705" t="s"/>
      <c r="AG705" t="s"/>
      <c r="AH705" t="s"/>
      <c r="AI705" t="s"/>
      <c r="AJ705" t="s"/>
      <c r="AK705" t="s">
        <v>87</v>
      </c>
      <c r="AL705" t="s">
        <v>88</v>
      </c>
      <c r="AM705" t="s"/>
      <c r="AN705" t="s">
        <v>87</v>
      </c>
      <c r="AO705" t="s"/>
      <c r="AP705" t="n">
        <v>81</v>
      </c>
      <c r="AQ705" t="s">
        <v>89</v>
      </c>
      <c r="AR705" t="s">
        <v>96</v>
      </c>
      <c r="AS705" t="s"/>
      <c r="AT705" t="s">
        <v>91</v>
      </c>
      <c r="AU705" t="s"/>
      <c r="AV705" t="s"/>
      <c r="AW705" t="s"/>
      <c r="AX705" t="s"/>
      <c r="AY705" t="n">
        <v>2444465</v>
      </c>
      <c r="AZ705" t="s">
        <v>311</v>
      </c>
      <c r="BA705" t="s"/>
      <c r="BB705" t="n">
        <v>54896</v>
      </c>
      <c r="BC705" t="n">
        <v>11.341109275818</v>
      </c>
      <c r="BD705" t="n">
        <v>44.48680842002</v>
      </c>
      <c r="BE705" t="s"/>
      <c r="BF705" t="s"/>
      <c r="BG705" t="s"/>
      <c r="BH705" t="s"/>
      <c r="BI705" t="s"/>
      <c r="BJ705" t="s"/>
      <c r="BK705" t="s"/>
      <c r="BL705" t="s"/>
      <c r="BM705" t="s"/>
      <c r="BN705" t="s"/>
      <c r="BO705" t="s"/>
      <c r="BP705" t="s"/>
      <c r="BQ705" t="s"/>
      <c r="BR705" t="s">
        <v>93</v>
      </c>
    </row>
    <row r="706" spans="1:70">
      <c r="A706" t="s">
        <v>70</v>
      </c>
      <c r="B706" t="s">
        <v>71</v>
      </c>
      <c r="C706" t="s">
        <v>72</v>
      </c>
      <c r="D706" t="n">
        <v>2</v>
      </c>
      <c r="E706" t="s">
        <v>309</v>
      </c>
      <c r="F706" t="n">
        <v>-1</v>
      </c>
      <c r="G706" t="s">
        <v>74</v>
      </c>
      <c r="H706" t="s">
        <v>75</v>
      </c>
      <c r="I706" t="s"/>
      <c r="J706" t="s">
        <v>76</v>
      </c>
      <c r="K706" t="n">
        <v>127</v>
      </c>
      <c r="L706" t="s">
        <v>77</v>
      </c>
      <c r="M706" t="s"/>
      <c r="N706" t="s">
        <v>294</v>
      </c>
      <c r="O706" t="s">
        <v>79</v>
      </c>
      <c r="P706" t="s">
        <v>309</v>
      </c>
      <c r="Q706" t="s"/>
      <c r="R706" t="s">
        <v>80</v>
      </c>
      <c r="S706" t="s">
        <v>181</v>
      </c>
      <c r="T706" t="s">
        <v>82</v>
      </c>
      <c r="U706" t="s"/>
      <c r="V706" t="s">
        <v>83</v>
      </c>
      <c r="W706" t="s">
        <v>84</v>
      </c>
      <c r="X706" t="s"/>
      <c r="Y706" t="s">
        <v>85</v>
      </c>
      <c r="Z706">
        <f>HYPERLINK("https://hotelmonitor-cachepage.eclerx.com/savepage/tk_15427245092460334_sr_2029.html","info")</f>
        <v/>
      </c>
      <c r="AA706" t="n">
        <v>-2444465</v>
      </c>
      <c r="AB706" t="s"/>
      <c r="AC706" t="s"/>
      <c r="AD706" t="s">
        <v>86</v>
      </c>
      <c r="AE706" t="s"/>
      <c r="AF706" t="s"/>
      <c r="AG706" t="s"/>
      <c r="AH706" t="s"/>
      <c r="AI706" t="s"/>
      <c r="AJ706" t="s"/>
      <c r="AK706" t="s">
        <v>87</v>
      </c>
      <c r="AL706" t="s">
        <v>88</v>
      </c>
      <c r="AM706" t="s"/>
      <c r="AN706" t="s">
        <v>87</v>
      </c>
      <c r="AO706" t="s"/>
      <c r="AP706" t="n">
        <v>81</v>
      </c>
      <c r="AQ706" t="s">
        <v>89</v>
      </c>
      <c r="AR706" t="s">
        <v>90</v>
      </c>
      <c r="AS706" t="s"/>
      <c r="AT706" t="s">
        <v>91</v>
      </c>
      <c r="AU706" t="s"/>
      <c r="AV706" t="s"/>
      <c r="AW706" t="s"/>
      <c r="AX706" t="s"/>
      <c r="AY706" t="n">
        <v>2444465</v>
      </c>
      <c r="AZ706" t="s">
        <v>311</v>
      </c>
      <c r="BA706" t="s"/>
      <c r="BB706" t="n">
        <v>54896</v>
      </c>
      <c r="BC706" t="n">
        <v>11.341109275818</v>
      </c>
      <c r="BD706" t="n">
        <v>44.48680842002</v>
      </c>
      <c r="BE706" t="s"/>
      <c r="BF706" t="s"/>
      <c r="BG706" t="s"/>
      <c r="BH706" t="s"/>
      <c r="BI706" t="s"/>
      <c r="BJ706" t="s"/>
      <c r="BK706" t="s"/>
      <c r="BL706" t="s"/>
      <c r="BM706" t="s"/>
      <c r="BN706" t="s"/>
      <c r="BO706" t="s"/>
      <c r="BP706" t="s"/>
      <c r="BQ706" t="s"/>
      <c r="BR706" t="s">
        <v>93</v>
      </c>
    </row>
    <row r="707" spans="1:70">
      <c r="A707" t="s">
        <v>70</v>
      </c>
      <c r="B707" t="s">
        <v>71</v>
      </c>
      <c r="C707" t="s">
        <v>72</v>
      </c>
      <c r="D707" t="n">
        <v>2</v>
      </c>
      <c r="E707" t="s">
        <v>309</v>
      </c>
      <c r="F707" t="n">
        <v>-1</v>
      </c>
      <c r="G707" t="s">
        <v>74</v>
      </c>
      <c r="H707" t="s">
        <v>75</v>
      </c>
      <c r="I707" t="s"/>
      <c r="J707" t="s">
        <v>76</v>
      </c>
      <c r="K707" t="n">
        <v>156</v>
      </c>
      <c r="L707" t="s">
        <v>77</v>
      </c>
      <c r="M707" t="s"/>
      <c r="N707" t="s">
        <v>314</v>
      </c>
      <c r="O707" t="s">
        <v>79</v>
      </c>
      <c r="P707" t="s">
        <v>309</v>
      </c>
      <c r="Q707" t="s"/>
      <c r="R707" t="s">
        <v>80</v>
      </c>
      <c r="S707" t="s">
        <v>207</v>
      </c>
      <c r="T707" t="s">
        <v>82</v>
      </c>
      <c r="U707" t="s"/>
      <c r="V707" t="s">
        <v>83</v>
      </c>
      <c r="W707" t="s">
        <v>84</v>
      </c>
      <c r="X707" t="s"/>
      <c r="Y707" t="s">
        <v>85</v>
      </c>
      <c r="Z707">
        <f>HYPERLINK("https://hotelmonitor-cachepage.eclerx.com/savepage/tk_15427245092460334_sr_2029.html","info")</f>
        <v/>
      </c>
      <c r="AA707" t="n">
        <v>-2444465</v>
      </c>
      <c r="AB707" t="s"/>
      <c r="AC707" t="s"/>
      <c r="AD707" t="s">
        <v>86</v>
      </c>
      <c r="AE707" t="s"/>
      <c r="AF707" t="s"/>
      <c r="AG707" t="s"/>
      <c r="AH707" t="s"/>
      <c r="AI707" t="s"/>
      <c r="AJ707" t="s"/>
      <c r="AK707" t="s">
        <v>87</v>
      </c>
      <c r="AL707" t="s">
        <v>88</v>
      </c>
      <c r="AM707" t="s"/>
      <c r="AN707" t="s">
        <v>87</v>
      </c>
      <c r="AO707" t="s"/>
      <c r="AP707" t="n">
        <v>81</v>
      </c>
      <c r="AQ707" t="s">
        <v>89</v>
      </c>
      <c r="AR707" t="s">
        <v>90</v>
      </c>
      <c r="AS707" t="s"/>
      <c r="AT707" t="s">
        <v>91</v>
      </c>
      <c r="AU707" t="s"/>
      <c r="AV707" t="s"/>
      <c r="AW707" t="s"/>
      <c r="AX707" t="s"/>
      <c r="AY707" t="n">
        <v>2444465</v>
      </c>
      <c r="AZ707" t="s">
        <v>311</v>
      </c>
      <c r="BA707" t="s"/>
      <c r="BB707" t="n">
        <v>54896</v>
      </c>
      <c r="BC707" t="n">
        <v>11.341109275818</v>
      </c>
      <c r="BD707" t="n">
        <v>44.48680842002</v>
      </c>
      <c r="BE707" t="s"/>
      <c r="BF707" t="s"/>
      <c r="BG707" t="s"/>
      <c r="BH707" t="s"/>
      <c r="BI707" t="s"/>
      <c r="BJ707" t="s"/>
      <c r="BK707" t="s"/>
      <c r="BL707" t="s"/>
      <c r="BM707" t="s"/>
      <c r="BN707" t="s"/>
      <c r="BO707" t="s"/>
      <c r="BP707" t="s"/>
      <c r="BQ707" t="s"/>
      <c r="BR707" t="s">
        <v>93</v>
      </c>
    </row>
    <row r="708" spans="1:70">
      <c r="A708" t="s">
        <v>70</v>
      </c>
      <c r="B708" t="s">
        <v>71</v>
      </c>
      <c r="C708" t="s">
        <v>72</v>
      </c>
      <c r="D708" t="n">
        <v>2</v>
      </c>
      <c r="E708" t="s">
        <v>315</v>
      </c>
      <c r="F708" t="n">
        <v>-1</v>
      </c>
      <c r="G708" t="s">
        <v>74</v>
      </c>
      <c r="H708" t="s">
        <v>75</v>
      </c>
      <c r="I708" t="s"/>
      <c r="J708" t="s">
        <v>76</v>
      </c>
      <c r="K708" t="n">
        <v>49</v>
      </c>
      <c r="L708" t="s">
        <v>77</v>
      </c>
      <c r="M708" t="s"/>
      <c r="N708" t="s">
        <v>272</v>
      </c>
      <c r="O708" t="s">
        <v>79</v>
      </c>
      <c r="P708" t="s">
        <v>315</v>
      </c>
      <c r="Q708" t="s"/>
      <c r="R708" t="s">
        <v>80</v>
      </c>
      <c r="S708" t="s">
        <v>316</v>
      </c>
      <c r="T708" t="s">
        <v>82</v>
      </c>
      <c r="U708" t="s"/>
      <c r="V708" t="s">
        <v>83</v>
      </c>
      <c r="W708" t="s">
        <v>84</v>
      </c>
      <c r="X708" t="s"/>
      <c r="Y708" t="s">
        <v>85</v>
      </c>
      <c r="Z708">
        <f>HYPERLINK("https://hotelmonitor-cachepage.eclerx.com/savepage/tk_15427246251534715_sr_2029.html","info")</f>
        <v/>
      </c>
      <c r="AA708" t="n">
        <v>-3502164</v>
      </c>
      <c r="AB708" t="s"/>
      <c r="AC708" t="s"/>
      <c r="AD708" t="s">
        <v>86</v>
      </c>
      <c r="AE708" t="s"/>
      <c r="AF708" t="s"/>
      <c r="AG708" t="s"/>
      <c r="AH708" t="s"/>
      <c r="AI708" t="s"/>
      <c r="AJ708" t="s"/>
      <c r="AK708" t="s">
        <v>87</v>
      </c>
      <c r="AL708" t="s">
        <v>88</v>
      </c>
      <c r="AM708" t="s"/>
      <c r="AN708" t="s">
        <v>87</v>
      </c>
      <c r="AO708" t="s"/>
      <c r="AP708" t="n">
        <v>128</v>
      </c>
      <c r="AQ708" t="s">
        <v>89</v>
      </c>
      <c r="AR708" t="s">
        <v>96</v>
      </c>
      <c r="AS708" t="s"/>
      <c r="AT708" t="s">
        <v>91</v>
      </c>
      <c r="AU708" t="s"/>
      <c r="AV708" t="s"/>
      <c r="AW708" t="s"/>
      <c r="AX708" t="s"/>
      <c r="AY708" t="n">
        <v>3502164</v>
      </c>
      <c r="AZ708" t="s">
        <v>317</v>
      </c>
      <c r="BA708" t="s"/>
      <c r="BB708" t="n">
        <v>145140</v>
      </c>
      <c r="BC708" t="n">
        <v>13.553019</v>
      </c>
      <c r="BD708" t="n">
        <v>43.466532</v>
      </c>
      <c r="BE708" t="s"/>
      <c r="BF708" t="s"/>
      <c r="BG708" t="s"/>
      <c r="BH708" t="s"/>
      <c r="BI708" t="s"/>
      <c r="BJ708" t="s"/>
      <c r="BK708" t="s"/>
      <c r="BL708" t="s"/>
      <c r="BM708" t="s"/>
      <c r="BN708" t="s"/>
      <c r="BO708" t="s"/>
      <c r="BP708" t="s"/>
      <c r="BQ708" t="s"/>
      <c r="BR708" t="s">
        <v>104</v>
      </c>
    </row>
    <row r="709" spans="1:70">
      <c r="A709" t="s">
        <v>70</v>
      </c>
      <c r="B709" t="s">
        <v>71</v>
      </c>
      <c r="C709" t="s">
        <v>72</v>
      </c>
      <c r="D709" t="n">
        <v>2</v>
      </c>
      <c r="E709" t="s">
        <v>315</v>
      </c>
      <c r="F709" t="n">
        <v>-1</v>
      </c>
      <c r="G709" t="s">
        <v>74</v>
      </c>
      <c r="H709" t="s">
        <v>75</v>
      </c>
      <c r="I709" t="s"/>
      <c r="J709" t="s">
        <v>76</v>
      </c>
      <c r="K709" t="n">
        <v>55</v>
      </c>
      <c r="L709" t="s">
        <v>77</v>
      </c>
      <c r="M709" t="s"/>
      <c r="N709" t="s">
        <v>272</v>
      </c>
      <c r="O709" t="s">
        <v>79</v>
      </c>
      <c r="P709" t="s">
        <v>315</v>
      </c>
      <c r="Q709" t="s"/>
      <c r="R709" t="s">
        <v>80</v>
      </c>
      <c r="S709" t="s">
        <v>318</v>
      </c>
      <c r="T709" t="s">
        <v>82</v>
      </c>
      <c r="U709" t="s"/>
      <c r="V709" t="s">
        <v>83</v>
      </c>
      <c r="W709" t="s">
        <v>84</v>
      </c>
      <c r="X709" t="s"/>
      <c r="Y709" t="s">
        <v>85</v>
      </c>
      <c r="Z709">
        <f>HYPERLINK("https://hotelmonitor-cachepage.eclerx.com/savepage/tk_15427246251534715_sr_2029.html","info")</f>
        <v/>
      </c>
      <c r="AA709" t="n">
        <v>-3502164</v>
      </c>
      <c r="AB709" t="s"/>
      <c r="AC709" t="s"/>
      <c r="AD709" t="s">
        <v>86</v>
      </c>
      <c r="AE709" t="s"/>
      <c r="AF709" t="s"/>
      <c r="AG709" t="s"/>
      <c r="AH709" t="s"/>
      <c r="AI709" t="s"/>
      <c r="AJ709" t="s"/>
      <c r="AK709" t="s">
        <v>87</v>
      </c>
      <c r="AL709" t="s">
        <v>88</v>
      </c>
      <c r="AM709" t="s"/>
      <c r="AN709" t="s">
        <v>87</v>
      </c>
      <c r="AO709" t="s"/>
      <c r="AP709" t="n">
        <v>128</v>
      </c>
      <c r="AQ709" t="s">
        <v>89</v>
      </c>
      <c r="AR709" t="s">
        <v>96</v>
      </c>
      <c r="AS709" t="s"/>
      <c r="AT709" t="s">
        <v>91</v>
      </c>
      <c r="AU709" t="s"/>
      <c r="AV709" t="s"/>
      <c r="AW709" t="s"/>
      <c r="AX709" t="s"/>
      <c r="AY709" t="n">
        <v>3502164</v>
      </c>
      <c r="AZ709" t="s">
        <v>317</v>
      </c>
      <c r="BA709" t="s"/>
      <c r="BB709" t="n">
        <v>145140</v>
      </c>
      <c r="BC709" t="n">
        <v>13.553019</v>
      </c>
      <c r="BD709" t="n">
        <v>43.466532</v>
      </c>
      <c r="BE709" t="s"/>
      <c r="BF709" t="s"/>
      <c r="BG709" t="s"/>
      <c r="BH709" t="s"/>
      <c r="BI709" t="s"/>
      <c r="BJ709" t="s"/>
      <c r="BK709" t="s"/>
      <c r="BL709" t="s"/>
      <c r="BM709" t="s"/>
      <c r="BN709" t="s"/>
      <c r="BO709" t="s"/>
      <c r="BP709" t="s"/>
      <c r="BQ709" t="s"/>
      <c r="BR709" t="s">
        <v>104</v>
      </c>
    </row>
    <row r="710" spans="1:70">
      <c r="A710" t="s">
        <v>70</v>
      </c>
      <c r="B710" t="s">
        <v>71</v>
      </c>
      <c r="C710" t="s">
        <v>72</v>
      </c>
      <c r="D710" t="n">
        <v>2</v>
      </c>
      <c r="E710" t="s">
        <v>319</v>
      </c>
      <c r="F710" t="n">
        <v>-1</v>
      </c>
      <c r="G710" t="s">
        <v>74</v>
      </c>
      <c r="H710" t="s">
        <v>75</v>
      </c>
      <c r="I710" t="s"/>
      <c r="J710" t="s">
        <v>76</v>
      </c>
      <c r="K710" t="n">
        <v>59</v>
      </c>
      <c r="L710" t="s">
        <v>77</v>
      </c>
      <c r="M710" t="s"/>
      <c r="N710" t="s">
        <v>310</v>
      </c>
      <c r="O710" t="s">
        <v>79</v>
      </c>
      <c r="P710" t="s">
        <v>319</v>
      </c>
      <c r="Q710" t="s"/>
      <c r="R710" t="s">
        <v>80</v>
      </c>
      <c r="S710" t="s">
        <v>320</v>
      </c>
      <c r="T710" t="s">
        <v>82</v>
      </c>
      <c r="U710" t="s"/>
      <c r="V710" t="s">
        <v>83</v>
      </c>
      <c r="W710" t="s">
        <v>84</v>
      </c>
      <c r="X710" t="s"/>
      <c r="Y710" t="s">
        <v>85</v>
      </c>
      <c r="Z710">
        <f>HYPERLINK("https://hotelmonitor-cachepage.eclerx.com/savepage/tk_1542724312680892_sr_2029.html","info")</f>
        <v/>
      </c>
      <c r="AA710" t="n">
        <v>-2443062</v>
      </c>
      <c r="AB710" t="s"/>
      <c r="AC710" t="s"/>
      <c r="AD710" t="s">
        <v>86</v>
      </c>
      <c r="AE710" t="s"/>
      <c r="AF710" t="s"/>
      <c r="AG710" t="s"/>
      <c r="AH710" t="s"/>
      <c r="AI710" t="s"/>
      <c r="AJ710" t="s"/>
      <c r="AK710" t="s">
        <v>87</v>
      </c>
      <c r="AL710" t="s">
        <v>88</v>
      </c>
      <c r="AM710" t="s"/>
      <c r="AN710" t="s">
        <v>87</v>
      </c>
      <c r="AO710" t="s"/>
      <c r="AP710" t="n">
        <v>3</v>
      </c>
      <c r="AQ710" t="s">
        <v>89</v>
      </c>
      <c r="AR710" t="s">
        <v>90</v>
      </c>
      <c r="AS710" t="s"/>
      <c r="AT710" t="s">
        <v>91</v>
      </c>
      <c r="AU710" t="s"/>
      <c r="AV710" t="s"/>
      <c r="AW710" t="s"/>
      <c r="AX710" t="s"/>
      <c r="AY710" t="n">
        <v>2443062</v>
      </c>
      <c r="AZ710" t="s">
        <v>321</v>
      </c>
      <c r="BA710" t="s"/>
      <c r="BB710" t="n">
        <v>80618</v>
      </c>
      <c r="BC710" t="n">
        <v>11.281526</v>
      </c>
      <c r="BD710" t="n">
        <v>44.508218</v>
      </c>
      <c r="BE710" t="s"/>
      <c r="BF710" t="s"/>
      <c r="BG710" t="s"/>
      <c r="BH710" t="s"/>
      <c r="BI710" t="s"/>
      <c r="BJ710" t="s"/>
      <c r="BK710" t="s"/>
      <c r="BL710" t="s"/>
      <c r="BM710" t="s"/>
      <c r="BN710" t="s"/>
      <c r="BO710" t="s"/>
      <c r="BP710" t="s"/>
      <c r="BQ710" t="s"/>
      <c r="BR710" t="s">
        <v>93</v>
      </c>
    </row>
    <row r="711" spans="1:70">
      <c r="A711" t="s">
        <v>70</v>
      </c>
      <c r="B711" t="s">
        <v>71</v>
      </c>
      <c r="C711" t="s">
        <v>72</v>
      </c>
      <c r="D711" t="n">
        <v>2</v>
      </c>
      <c r="E711" t="s">
        <v>319</v>
      </c>
      <c r="F711" t="n">
        <v>-1</v>
      </c>
      <c r="G711" t="s">
        <v>74</v>
      </c>
      <c r="H711" t="s">
        <v>75</v>
      </c>
      <c r="I711" t="s"/>
      <c r="J711" t="s">
        <v>76</v>
      </c>
      <c r="K711" t="n">
        <v>59</v>
      </c>
      <c r="L711" t="s">
        <v>77</v>
      </c>
      <c r="M711" t="s"/>
      <c r="N711" t="s">
        <v>129</v>
      </c>
      <c r="O711" t="s">
        <v>79</v>
      </c>
      <c r="P711" t="s">
        <v>319</v>
      </c>
      <c r="Q711" t="s"/>
      <c r="R711" t="s">
        <v>80</v>
      </c>
      <c r="S711" t="s">
        <v>320</v>
      </c>
      <c r="T711" t="s">
        <v>82</v>
      </c>
      <c r="U711" t="s"/>
      <c r="V711" t="s">
        <v>83</v>
      </c>
      <c r="W711" t="s">
        <v>84</v>
      </c>
      <c r="X711" t="s"/>
      <c r="Y711" t="s">
        <v>85</v>
      </c>
      <c r="Z711">
        <f>HYPERLINK("https://hotelmonitor-cachepage.eclerx.com/savepage/tk_1542724312680892_sr_2029.html","info")</f>
        <v/>
      </c>
      <c r="AA711" t="n">
        <v>-2443062</v>
      </c>
      <c r="AB711" t="s"/>
      <c r="AC711" t="s"/>
      <c r="AD711" t="s">
        <v>86</v>
      </c>
      <c r="AE711" t="s"/>
      <c r="AF711" t="s"/>
      <c r="AG711" t="s"/>
      <c r="AH711" t="s"/>
      <c r="AI711" t="s"/>
      <c r="AJ711" t="s"/>
      <c r="AK711" t="s">
        <v>87</v>
      </c>
      <c r="AL711" t="s">
        <v>88</v>
      </c>
      <c r="AM711" t="s"/>
      <c r="AN711" t="s">
        <v>87</v>
      </c>
      <c r="AO711" t="s"/>
      <c r="AP711" t="n">
        <v>3</v>
      </c>
      <c r="AQ711" t="s">
        <v>89</v>
      </c>
      <c r="AR711" t="s">
        <v>90</v>
      </c>
      <c r="AS711" t="s"/>
      <c r="AT711" t="s">
        <v>91</v>
      </c>
      <c r="AU711" t="s"/>
      <c r="AV711" t="s"/>
      <c r="AW711" t="s"/>
      <c r="AX711" t="s"/>
      <c r="AY711" t="n">
        <v>2443062</v>
      </c>
      <c r="AZ711" t="s">
        <v>321</v>
      </c>
      <c r="BA711" t="s"/>
      <c r="BB711" t="n">
        <v>80618</v>
      </c>
      <c r="BC711" t="n">
        <v>11.281526</v>
      </c>
      <c r="BD711" t="n">
        <v>44.508218</v>
      </c>
      <c r="BE711" t="s"/>
      <c r="BF711" t="s"/>
      <c r="BG711" t="s"/>
      <c r="BH711" t="s"/>
      <c r="BI711" t="s"/>
      <c r="BJ711" t="s"/>
      <c r="BK711" t="s"/>
      <c r="BL711" t="s"/>
      <c r="BM711" t="s"/>
      <c r="BN711" t="s"/>
      <c r="BO711" t="s"/>
      <c r="BP711" t="s"/>
      <c r="BQ711" t="s"/>
      <c r="BR711" t="s">
        <v>93</v>
      </c>
    </row>
    <row r="712" spans="1:70">
      <c r="A712" t="s">
        <v>70</v>
      </c>
      <c r="B712" t="s">
        <v>71</v>
      </c>
      <c r="C712" t="s">
        <v>72</v>
      </c>
      <c r="D712" t="n">
        <v>2</v>
      </c>
      <c r="E712" t="s">
        <v>319</v>
      </c>
      <c r="F712" t="n">
        <v>-1</v>
      </c>
      <c r="G712" t="s">
        <v>74</v>
      </c>
      <c r="H712" t="s">
        <v>75</v>
      </c>
      <c r="I712" t="s"/>
      <c r="J712" t="s">
        <v>76</v>
      </c>
      <c r="K712" t="n">
        <v>64</v>
      </c>
      <c r="L712" t="s">
        <v>77</v>
      </c>
      <c r="M712" t="s"/>
      <c r="N712" t="s">
        <v>97</v>
      </c>
      <c r="O712" t="s">
        <v>79</v>
      </c>
      <c r="P712" t="s">
        <v>319</v>
      </c>
      <c r="Q712" t="s"/>
      <c r="R712" t="s">
        <v>80</v>
      </c>
      <c r="S712" t="s">
        <v>322</v>
      </c>
      <c r="T712" t="s">
        <v>82</v>
      </c>
      <c r="U712" t="s"/>
      <c r="V712" t="s">
        <v>83</v>
      </c>
      <c r="W712" t="s">
        <v>84</v>
      </c>
      <c r="X712" t="s"/>
      <c r="Y712" t="s">
        <v>85</v>
      </c>
      <c r="Z712">
        <f>HYPERLINK("https://hotelmonitor-cachepage.eclerx.com/savepage/tk_1542724312680892_sr_2029.html","info")</f>
        <v/>
      </c>
      <c r="AA712" t="n">
        <v>-2443062</v>
      </c>
      <c r="AB712" t="s"/>
      <c r="AC712" t="s"/>
      <c r="AD712" t="s">
        <v>86</v>
      </c>
      <c r="AE712" t="s"/>
      <c r="AF712" t="s"/>
      <c r="AG712" t="s"/>
      <c r="AH712" t="s"/>
      <c r="AI712" t="s"/>
      <c r="AJ712" t="s"/>
      <c r="AK712" t="s">
        <v>87</v>
      </c>
      <c r="AL712" t="s">
        <v>88</v>
      </c>
      <c r="AM712" t="s"/>
      <c r="AN712" t="s">
        <v>87</v>
      </c>
      <c r="AO712" t="s"/>
      <c r="AP712" t="n">
        <v>3</v>
      </c>
      <c r="AQ712" t="s">
        <v>89</v>
      </c>
      <c r="AR712" t="s">
        <v>99</v>
      </c>
      <c r="AS712" t="s"/>
      <c r="AT712" t="s">
        <v>91</v>
      </c>
      <c r="AU712" t="s"/>
      <c r="AV712" t="s"/>
      <c r="AW712" t="s"/>
      <c r="AX712" t="s"/>
      <c r="AY712" t="n">
        <v>2443062</v>
      </c>
      <c r="AZ712" t="s">
        <v>321</v>
      </c>
      <c r="BA712" t="s"/>
      <c r="BB712" t="n">
        <v>80618</v>
      </c>
      <c r="BC712" t="n">
        <v>11.281526</v>
      </c>
      <c r="BD712" t="n">
        <v>44.508218</v>
      </c>
      <c r="BE712" t="s"/>
      <c r="BF712" t="s"/>
      <c r="BG712" t="s"/>
      <c r="BH712" t="s"/>
      <c r="BI712" t="s"/>
      <c r="BJ712" t="s"/>
      <c r="BK712" t="s"/>
      <c r="BL712" t="s"/>
      <c r="BM712" t="s"/>
      <c r="BN712" t="s"/>
      <c r="BO712" t="s"/>
      <c r="BP712" t="s"/>
      <c r="BQ712" t="s"/>
      <c r="BR712" t="s">
        <v>93</v>
      </c>
    </row>
    <row r="713" spans="1:70">
      <c r="A713" t="s">
        <v>70</v>
      </c>
      <c r="B713" t="s">
        <v>71</v>
      </c>
      <c r="C713" t="s">
        <v>72</v>
      </c>
      <c r="D713" t="n">
        <v>2</v>
      </c>
      <c r="E713" t="s">
        <v>319</v>
      </c>
      <c r="F713" t="n">
        <v>-1</v>
      </c>
      <c r="G713" t="s">
        <v>74</v>
      </c>
      <c r="H713" t="s">
        <v>75</v>
      </c>
      <c r="I713" t="s"/>
      <c r="J713" t="s">
        <v>76</v>
      </c>
      <c r="K713" t="n">
        <v>64</v>
      </c>
      <c r="L713" t="s">
        <v>77</v>
      </c>
      <c r="M713" t="s"/>
      <c r="N713" t="s">
        <v>292</v>
      </c>
      <c r="O713" t="s">
        <v>79</v>
      </c>
      <c r="P713" t="s">
        <v>319</v>
      </c>
      <c r="Q713" t="s"/>
      <c r="R713" t="s">
        <v>80</v>
      </c>
      <c r="S713" t="s">
        <v>322</v>
      </c>
      <c r="T713" t="s">
        <v>82</v>
      </c>
      <c r="U713" t="s"/>
      <c r="V713" t="s">
        <v>83</v>
      </c>
      <c r="W713" t="s">
        <v>84</v>
      </c>
      <c r="X713" t="s"/>
      <c r="Y713" t="s">
        <v>85</v>
      </c>
      <c r="Z713">
        <f>HYPERLINK("https://hotelmonitor-cachepage.eclerx.com/savepage/tk_1542724312680892_sr_2029.html","info")</f>
        <v/>
      </c>
      <c r="AA713" t="n">
        <v>-2443062</v>
      </c>
      <c r="AB713" t="s"/>
      <c r="AC713" t="s"/>
      <c r="AD713" t="s">
        <v>86</v>
      </c>
      <c r="AE713" t="s"/>
      <c r="AF713" t="s"/>
      <c r="AG713" t="s"/>
      <c r="AH713" t="s"/>
      <c r="AI713" t="s"/>
      <c r="AJ713" t="s"/>
      <c r="AK713" t="s">
        <v>87</v>
      </c>
      <c r="AL713" t="s">
        <v>88</v>
      </c>
      <c r="AM713" t="s"/>
      <c r="AN713" t="s">
        <v>87</v>
      </c>
      <c r="AO713" t="s"/>
      <c r="AP713" t="n">
        <v>3</v>
      </c>
      <c r="AQ713" t="s">
        <v>89</v>
      </c>
      <c r="AR713" t="s">
        <v>96</v>
      </c>
      <c r="AS713" t="s"/>
      <c r="AT713" t="s">
        <v>91</v>
      </c>
      <c r="AU713" t="s"/>
      <c r="AV713" t="s"/>
      <c r="AW713" t="s"/>
      <c r="AX713" t="s"/>
      <c r="AY713" t="n">
        <v>2443062</v>
      </c>
      <c r="AZ713" t="s">
        <v>321</v>
      </c>
      <c r="BA713" t="s"/>
      <c r="BB713" t="n">
        <v>80618</v>
      </c>
      <c r="BC713" t="n">
        <v>11.281526</v>
      </c>
      <c r="BD713" t="n">
        <v>44.508218</v>
      </c>
      <c r="BE713" t="s"/>
      <c r="BF713" t="s"/>
      <c r="BG713" t="s"/>
      <c r="BH713" t="s"/>
      <c r="BI713" t="s"/>
      <c r="BJ713" t="s"/>
      <c r="BK713" t="s"/>
      <c r="BL713" t="s"/>
      <c r="BM713" t="s"/>
      <c r="BN713" t="s"/>
      <c r="BO713" t="s"/>
      <c r="BP713" t="s"/>
      <c r="BQ713" t="s"/>
      <c r="BR713" t="s">
        <v>93</v>
      </c>
    </row>
    <row r="714" spans="1:70">
      <c r="A714" t="s">
        <v>70</v>
      </c>
      <c r="B714" t="s">
        <v>71</v>
      </c>
      <c r="C714" t="s">
        <v>72</v>
      </c>
      <c r="D714" t="n">
        <v>2</v>
      </c>
      <c r="E714" t="s">
        <v>319</v>
      </c>
      <c r="F714" t="n">
        <v>-1</v>
      </c>
      <c r="G714" t="s">
        <v>74</v>
      </c>
      <c r="H714" t="s">
        <v>75</v>
      </c>
      <c r="I714" t="s"/>
      <c r="J714" t="s">
        <v>76</v>
      </c>
      <c r="K714" t="n">
        <v>65</v>
      </c>
      <c r="L714" t="s">
        <v>77</v>
      </c>
      <c r="M714" t="s"/>
      <c r="N714" t="s">
        <v>164</v>
      </c>
      <c r="O714" t="s">
        <v>79</v>
      </c>
      <c r="P714" t="s">
        <v>319</v>
      </c>
      <c r="Q714" t="s"/>
      <c r="R714" t="s">
        <v>80</v>
      </c>
      <c r="S714" t="s">
        <v>323</v>
      </c>
      <c r="T714" t="s">
        <v>82</v>
      </c>
      <c r="U714" t="s"/>
      <c r="V714" t="s">
        <v>83</v>
      </c>
      <c r="W714" t="s">
        <v>84</v>
      </c>
      <c r="X714" t="s"/>
      <c r="Y714" t="s">
        <v>85</v>
      </c>
      <c r="Z714">
        <f>HYPERLINK("https://hotelmonitor-cachepage.eclerx.com/savepage/tk_1542724312680892_sr_2029.html","info")</f>
        <v/>
      </c>
      <c r="AA714" t="n">
        <v>-2443062</v>
      </c>
      <c r="AB714" t="s"/>
      <c r="AC714" t="s"/>
      <c r="AD714" t="s">
        <v>86</v>
      </c>
      <c r="AE714" t="s"/>
      <c r="AF714" t="s"/>
      <c r="AG714" t="s"/>
      <c r="AH714" t="s"/>
      <c r="AI714" t="s"/>
      <c r="AJ714" t="s"/>
      <c r="AK714" t="s">
        <v>87</v>
      </c>
      <c r="AL714" t="s">
        <v>88</v>
      </c>
      <c r="AM714" t="s"/>
      <c r="AN714" t="s">
        <v>87</v>
      </c>
      <c r="AO714" t="s"/>
      <c r="AP714" t="n">
        <v>3</v>
      </c>
      <c r="AQ714" t="s">
        <v>89</v>
      </c>
      <c r="AR714" t="s">
        <v>90</v>
      </c>
      <c r="AS714" t="s"/>
      <c r="AT714" t="s">
        <v>91</v>
      </c>
      <c r="AU714" t="s"/>
      <c r="AV714" t="s"/>
      <c r="AW714" t="s"/>
      <c r="AX714" t="s"/>
      <c r="AY714" t="n">
        <v>2443062</v>
      </c>
      <c r="AZ714" t="s">
        <v>321</v>
      </c>
      <c r="BA714" t="s"/>
      <c r="BB714" t="n">
        <v>80618</v>
      </c>
      <c r="BC714" t="n">
        <v>11.281526</v>
      </c>
      <c r="BD714" t="n">
        <v>44.508218</v>
      </c>
      <c r="BE714" t="s"/>
      <c r="BF714" t="s"/>
      <c r="BG714" t="s"/>
      <c r="BH714" t="s"/>
      <c r="BI714" t="s"/>
      <c r="BJ714" t="s"/>
      <c r="BK714" t="s"/>
      <c r="BL714" t="s"/>
      <c r="BM714" t="s"/>
      <c r="BN714" t="s"/>
      <c r="BO714" t="s"/>
      <c r="BP714" t="s"/>
      <c r="BQ714" t="s"/>
      <c r="BR714" t="s">
        <v>93</v>
      </c>
    </row>
    <row r="715" spans="1:70">
      <c r="A715" t="s">
        <v>70</v>
      </c>
      <c r="B715" t="s">
        <v>71</v>
      </c>
      <c r="C715" t="s">
        <v>72</v>
      </c>
      <c r="D715" t="n">
        <v>2</v>
      </c>
      <c r="E715" t="s">
        <v>319</v>
      </c>
      <c r="F715" t="n">
        <v>-1</v>
      </c>
      <c r="G715" t="s">
        <v>74</v>
      </c>
      <c r="H715" t="s">
        <v>75</v>
      </c>
      <c r="I715" t="s"/>
      <c r="J715" t="s">
        <v>76</v>
      </c>
      <c r="K715" t="n">
        <v>69</v>
      </c>
      <c r="L715" t="s">
        <v>77</v>
      </c>
      <c r="M715" t="s"/>
      <c r="N715" t="s">
        <v>94</v>
      </c>
      <c r="O715" t="s">
        <v>79</v>
      </c>
      <c r="P715" t="s">
        <v>319</v>
      </c>
      <c r="Q715" t="s"/>
      <c r="R715" t="s">
        <v>80</v>
      </c>
      <c r="S715" t="s">
        <v>170</v>
      </c>
      <c r="T715" t="s">
        <v>82</v>
      </c>
      <c r="U715" t="s"/>
      <c r="V715" t="s">
        <v>83</v>
      </c>
      <c r="W715" t="s">
        <v>84</v>
      </c>
      <c r="X715" t="s"/>
      <c r="Y715" t="s">
        <v>85</v>
      </c>
      <c r="Z715">
        <f>HYPERLINK("https://hotelmonitor-cachepage.eclerx.com/savepage/tk_1542724312680892_sr_2029.html","info")</f>
        <v/>
      </c>
      <c r="AA715" t="n">
        <v>-2443062</v>
      </c>
      <c r="AB715" t="s"/>
      <c r="AC715" t="s"/>
      <c r="AD715" t="s">
        <v>86</v>
      </c>
      <c r="AE715" t="s"/>
      <c r="AF715" t="s"/>
      <c r="AG715" t="s"/>
      <c r="AH715" t="s"/>
      <c r="AI715" t="s"/>
      <c r="AJ715" t="s"/>
      <c r="AK715" t="s">
        <v>87</v>
      </c>
      <c r="AL715" t="s">
        <v>88</v>
      </c>
      <c r="AM715" t="s"/>
      <c r="AN715" t="s">
        <v>87</v>
      </c>
      <c r="AO715" t="s"/>
      <c r="AP715" t="n">
        <v>3</v>
      </c>
      <c r="AQ715" t="s">
        <v>89</v>
      </c>
      <c r="AR715" t="s">
        <v>96</v>
      </c>
      <c r="AS715" t="s"/>
      <c r="AT715" t="s">
        <v>91</v>
      </c>
      <c r="AU715" t="s"/>
      <c r="AV715" t="s"/>
      <c r="AW715" t="s"/>
      <c r="AX715" t="s"/>
      <c r="AY715" t="n">
        <v>2443062</v>
      </c>
      <c r="AZ715" t="s">
        <v>321</v>
      </c>
      <c r="BA715" t="s"/>
      <c r="BB715" t="n">
        <v>80618</v>
      </c>
      <c r="BC715" t="n">
        <v>11.281526</v>
      </c>
      <c r="BD715" t="n">
        <v>44.508218</v>
      </c>
      <c r="BE715" t="s"/>
      <c r="BF715" t="s"/>
      <c r="BG715" t="s"/>
      <c r="BH715" t="s"/>
      <c r="BI715" t="s"/>
      <c r="BJ715" t="s"/>
      <c r="BK715" t="s"/>
      <c r="BL715" t="s"/>
      <c r="BM715" t="s"/>
      <c r="BN715" t="s"/>
      <c r="BO715" t="s"/>
      <c r="BP715" t="s"/>
      <c r="BQ715" t="s"/>
      <c r="BR715" t="s">
        <v>93</v>
      </c>
    </row>
    <row r="716" spans="1:70">
      <c r="A716" t="s">
        <v>70</v>
      </c>
      <c r="B716" t="s">
        <v>71</v>
      </c>
      <c r="C716" t="s">
        <v>72</v>
      </c>
      <c r="D716" t="n">
        <v>2</v>
      </c>
      <c r="E716" t="s">
        <v>319</v>
      </c>
      <c r="F716" t="n">
        <v>-1</v>
      </c>
      <c r="G716" t="s">
        <v>74</v>
      </c>
      <c r="H716" t="s">
        <v>75</v>
      </c>
      <c r="I716" t="s"/>
      <c r="J716" t="s">
        <v>76</v>
      </c>
      <c r="K716" t="n">
        <v>71</v>
      </c>
      <c r="L716" t="s">
        <v>77</v>
      </c>
      <c r="M716" t="s"/>
      <c r="N716" t="s">
        <v>292</v>
      </c>
      <c r="O716" t="s">
        <v>79</v>
      </c>
      <c r="P716" t="s">
        <v>319</v>
      </c>
      <c r="Q716" t="s"/>
      <c r="R716" t="s">
        <v>80</v>
      </c>
      <c r="S716" t="s">
        <v>173</v>
      </c>
      <c r="T716" t="s">
        <v>82</v>
      </c>
      <c r="U716" t="s"/>
      <c r="V716" t="s">
        <v>83</v>
      </c>
      <c r="W716" t="s">
        <v>84</v>
      </c>
      <c r="X716" t="s"/>
      <c r="Y716" t="s">
        <v>85</v>
      </c>
      <c r="Z716">
        <f>HYPERLINK("https://hotelmonitor-cachepage.eclerx.com/savepage/tk_1542724312680892_sr_2029.html","info")</f>
        <v/>
      </c>
      <c r="AA716" t="n">
        <v>-2443062</v>
      </c>
      <c r="AB716" t="s"/>
      <c r="AC716" t="s"/>
      <c r="AD716" t="s">
        <v>86</v>
      </c>
      <c r="AE716" t="s"/>
      <c r="AF716" t="s"/>
      <c r="AG716" t="s"/>
      <c r="AH716" t="s"/>
      <c r="AI716" t="s"/>
      <c r="AJ716" t="s"/>
      <c r="AK716" t="s">
        <v>87</v>
      </c>
      <c r="AL716" t="s">
        <v>88</v>
      </c>
      <c r="AM716" t="s"/>
      <c r="AN716" t="s">
        <v>87</v>
      </c>
      <c r="AO716" t="s"/>
      <c r="AP716" t="n">
        <v>3</v>
      </c>
      <c r="AQ716" t="s">
        <v>89</v>
      </c>
      <c r="AR716" t="s">
        <v>96</v>
      </c>
      <c r="AS716" t="s"/>
      <c r="AT716" t="s">
        <v>91</v>
      </c>
      <c r="AU716" t="s"/>
      <c r="AV716" t="s"/>
      <c r="AW716" t="s"/>
      <c r="AX716" t="s"/>
      <c r="AY716" t="n">
        <v>2443062</v>
      </c>
      <c r="AZ716" t="s">
        <v>321</v>
      </c>
      <c r="BA716" t="s"/>
      <c r="BB716" t="n">
        <v>80618</v>
      </c>
      <c r="BC716" t="n">
        <v>11.281526</v>
      </c>
      <c r="BD716" t="n">
        <v>44.508218</v>
      </c>
      <c r="BE716" t="s"/>
      <c r="BF716" t="s"/>
      <c r="BG716" t="s"/>
      <c r="BH716" t="s"/>
      <c r="BI716" t="s"/>
      <c r="BJ716" t="s"/>
      <c r="BK716" t="s"/>
      <c r="BL716" t="s"/>
      <c r="BM716" t="s"/>
      <c r="BN716" t="s"/>
      <c r="BO716" t="s"/>
      <c r="BP716" t="s"/>
      <c r="BQ716" t="s"/>
      <c r="BR716" t="s">
        <v>93</v>
      </c>
    </row>
    <row r="717" spans="1:70">
      <c r="A717" t="s">
        <v>70</v>
      </c>
      <c r="B717" t="s">
        <v>71</v>
      </c>
      <c r="C717" t="s">
        <v>72</v>
      </c>
      <c r="D717" t="n">
        <v>2</v>
      </c>
      <c r="E717" t="s">
        <v>319</v>
      </c>
      <c r="F717" t="n">
        <v>-1</v>
      </c>
      <c r="G717" t="s">
        <v>74</v>
      </c>
      <c r="H717" t="s">
        <v>75</v>
      </c>
      <c r="I717" t="s"/>
      <c r="J717" t="s">
        <v>76</v>
      </c>
      <c r="K717" t="n">
        <v>74</v>
      </c>
      <c r="L717" t="s">
        <v>77</v>
      </c>
      <c r="M717" t="s"/>
      <c r="N717" t="s">
        <v>138</v>
      </c>
      <c r="O717" t="s">
        <v>79</v>
      </c>
      <c r="P717" t="s">
        <v>319</v>
      </c>
      <c r="Q717" t="s"/>
      <c r="R717" t="s">
        <v>80</v>
      </c>
      <c r="S717" t="s">
        <v>287</v>
      </c>
      <c r="T717" t="s">
        <v>82</v>
      </c>
      <c r="U717" t="s"/>
      <c r="V717" t="s">
        <v>83</v>
      </c>
      <c r="W717" t="s">
        <v>84</v>
      </c>
      <c r="X717" t="s"/>
      <c r="Y717" t="s">
        <v>85</v>
      </c>
      <c r="Z717">
        <f>HYPERLINK("https://hotelmonitor-cachepage.eclerx.com/savepage/tk_1542724312680892_sr_2029.html","info")</f>
        <v/>
      </c>
      <c r="AA717" t="n">
        <v>-2443062</v>
      </c>
      <c r="AB717" t="s"/>
      <c r="AC717" t="s"/>
      <c r="AD717" t="s">
        <v>86</v>
      </c>
      <c r="AE717" t="s"/>
      <c r="AF717" t="s"/>
      <c r="AG717" t="s"/>
      <c r="AH717" t="s"/>
      <c r="AI717" t="s"/>
      <c r="AJ717" t="s"/>
      <c r="AK717" t="s">
        <v>87</v>
      </c>
      <c r="AL717" t="s">
        <v>88</v>
      </c>
      <c r="AM717" t="s"/>
      <c r="AN717" t="s">
        <v>87</v>
      </c>
      <c r="AO717" t="s"/>
      <c r="AP717" t="n">
        <v>3</v>
      </c>
      <c r="AQ717" t="s">
        <v>89</v>
      </c>
      <c r="AR717" t="s">
        <v>96</v>
      </c>
      <c r="AS717" t="s"/>
      <c r="AT717" t="s">
        <v>91</v>
      </c>
      <c r="AU717" t="s"/>
      <c r="AV717" t="s"/>
      <c r="AW717" t="s"/>
      <c r="AX717" t="s"/>
      <c r="AY717" t="n">
        <v>2443062</v>
      </c>
      <c r="AZ717" t="s">
        <v>321</v>
      </c>
      <c r="BA717" t="s"/>
      <c r="BB717" t="n">
        <v>80618</v>
      </c>
      <c r="BC717" t="n">
        <v>11.281526</v>
      </c>
      <c r="BD717" t="n">
        <v>44.508218</v>
      </c>
      <c r="BE717" t="s"/>
      <c r="BF717" t="s"/>
      <c r="BG717" t="s"/>
      <c r="BH717" t="s"/>
      <c r="BI717" t="s"/>
      <c r="BJ717" t="s"/>
      <c r="BK717" t="s"/>
      <c r="BL717" t="s"/>
      <c r="BM717" t="s"/>
      <c r="BN717" t="s"/>
      <c r="BO717" t="s"/>
      <c r="BP717" t="s"/>
      <c r="BQ717" t="s"/>
      <c r="BR717" t="s">
        <v>93</v>
      </c>
    </row>
    <row r="718" spans="1:70">
      <c r="A718" t="s">
        <v>70</v>
      </c>
      <c r="B718" t="s">
        <v>71</v>
      </c>
      <c r="C718" t="s">
        <v>72</v>
      </c>
      <c r="D718" t="n">
        <v>2</v>
      </c>
      <c r="E718" t="s">
        <v>319</v>
      </c>
      <c r="F718" t="n">
        <v>-1</v>
      </c>
      <c r="G718" t="s">
        <v>74</v>
      </c>
      <c r="H718" t="s">
        <v>75</v>
      </c>
      <c r="I718" t="s"/>
      <c r="J718" t="s">
        <v>76</v>
      </c>
      <c r="K718" t="n">
        <v>79</v>
      </c>
      <c r="L718" t="s">
        <v>77</v>
      </c>
      <c r="M718" t="s"/>
      <c r="N718" t="s">
        <v>324</v>
      </c>
      <c r="O718" t="s">
        <v>79</v>
      </c>
      <c r="P718" t="s">
        <v>319</v>
      </c>
      <c r="Q718" t="s"/>
      <c r="R718" t="s">
        <v>80</v>
      </c>
      <c r="S718" t="s">
        <v>325</v>
      </c>
      <c r="T718" t="s">
        <v>82</v>
      </c>
      <c r="U718" t="s"/>
      <c r="V718" t="s">
        <v>83</v>
      </c>
      <c r="W718" t="s">
        <v>84</v>
      </c>
      <c r="X718" t="s"/>
      <c r="Y718" t="s">
        <v>85</v>
      </c>
      <c r="Z718">
        <f>HYPERLINK("https://hotelmonitor-cachepage.eclerx.com/savepage/tk_1542724312680892_sr_2029.html","info")</f>
        <v/>
      </c>
      <c r="AA718" t="n">
        <v>-2443062</v>
      </c>
      <c r="AB718" t="s"/>
      <c r="AC718" t="s"/>
      <c r="AD718" t="s">
        <v>86</v>
      </c>
      <c r="AE718" t="s"/>
      <c r="AF718" t="s"/>
      <c r="AG718" t="s"/>
      <c r="AH718" t="s"/>
      <c r="AI718" t="s"/>
      <c r="AJ718" t="s"/>
      <c r="AK718" t="s">
        <v>87</v>
      </c>
      <c r="AL718" t="s">
        <v>88</v>
      </c>
      <c r="AM718" t="s"/>
      <c r="AN718" t="s">
        <v>87</v>
      </c>
      <c r="AO718" t="s"/>
      <c r="AP718" t="n">
        <v>3</v>
      </c>
      <c r="AQ718" t="s">
        <v>89</v>
      </c>
      <c r="AR718" t="s">
        <v>96</v>
      </c>
      <c r="AS718" t="s"/>
      <c r="AT718" t="s">
        <v>91</v>
      </c>
      <c r="AU718" t="s"/>
      <c r="AV718" t="s"/>
      <c r="AW718" t="s"/>
      <c r="AX718" t="s"/>
      <c r="AY718" t="n">
        <v>2443062</v>
      </c>
      <c r="AZ718" t="s">
        <v>321</v>
      </c>
      <c r="BA718" t="s"/>
      <c r="BB718" t="n">
        <v>80618</v>
      </c>
      <c r="BC718" t="n">
        <v>11.281526</v>
      </c>
      <c r="BD718" t="n">
        <v>44.508218</v>
      </c>
      <c r="BE718" t="s"/>
      <c r="BF718" t="s"/>
      <c r="BG718" t="s"/>
      <c r="BH718" t="s"/>
      <c r="BI718" t="s"/>
      <c r="BJ718" t="s"/>
      <c r="BK718" t="s"/>
      <c r="BL718" t="s"/>
      <c r="BM718" t="s"/>
      <c r="BN718" t="s"/>
      <c r="BO718" t="s"/>
      <c r="BP718" t="s"/>
      <c r="BQ718" t="s"/>
      <c r="BR718" t="s">
        <v>93</v>
      </c>
    </row>
    <row r="719" spans="1:70">
      <c r="A719" t="s">
        <v>70</v>
      </c>
      <c r="B719" t="s">
        <v>71</v>
      </c>
      <c r="C719" t="s">
        <v>72</v>
      </c>
      <c r="D719" t="n">
        <v>2</v>
      </c>
      <c r="E719" t="s">
        <v>326</v>
      </c>
      <c r="F719" t="n">
        <v>3650412</v>
      </c>
      <c r="G719" t="s">
        <v>74</v>
      </c>
      <c r="H719" t="s">
        <v>75</v>
      </c>
      <c r="I719" t="s"/>
      <c r="J719" t="s">
        <v>76</v>
      </c>
      <c r="K719" t="n">
        <v>522</v>
      </c>
      <c r="L719" t="s">
        <v>77</v>
      </c>
      <c r="M719" t="s"/>
      <c r="N719" t="s">
        <v>138</v>
      </c>
      <c r="O719" t="s">
        <v>79</v>
      </c>
      <c r="P719" t="s">
        <v>326</v>
      </c>
      <c r="Q719" t="s"/>
      <c r="R719" t="s">
        <v>80</v>
      </c>
      <c r="S719" t="s">
        <v>327</v>
      </c>
      <c r="T719" t="s">
        <v>82</v>
      </c>
      <c r="U719" t="s"/>
      <c r="V719" t="s">
        <v>83</v>
      </c>
      <c r="W719" t="s">
        <v>84</v>
      </c>
      <c r="X719" t="s"/>
      <c r="Y719" t="s">
        <v>85</v>
      </c>
      <c r="Z719">
        <f>HYPERLINK("https://hotelmonitor-cachepage.eclerx.com/savepage/tk_15427244846038258_sr_2029.html","info")</f>
        <v/>
      </c>
      <c r="AA719" t="n">
        <v>58698</v>
      </c>
      <c r="AB719" t="s"/>
      <c r="AC719" t="s"/>
      <c r="AD719" t="s">
        <v>86</v>
      </c>
      <c r="AE719" t="s"/>
      <c r="AF719" t="s"/>
      <c r="AG719" t="s"/>
      <c r="AH719" t="s"/>
      <c r="AI719" t="s"/>
      <c r="AJ719" t="s"/>
      <c r="AK719" t="s">
        <v>87</v>
      </c>
      <c r="AL719" t="s">
        <v>88</v>
      </c>
      <c r="AM719" t="s"/>
      <c r="AN719" t="s">
        <v>87</v>
      </c>
      <c r="AO719" t="s"/>
      <c r="AP719" t="n">
        <v>71</v>
      </c>
      <c r="AQ719" t="s">
        <v>89</v>
      </c>
      <c r="AR719" t="s">
        <v>96</v>
      </c>
      <c r="AS719" t="s"/>
      <c r="AT719" t="s">
        <v>91</v>
      </c>
      <c r="AU719" t="s"/>
      <c r="AV719" t="s"/>
      <c r="AW719" t="s"/>
      <c r="AX719" t="s"/>
      <c r="AY719" t="n">
        <v>3516434</v>
      </c>
      <c r="AZ719" t="s">
        <v>328</v>
      </c>
      <c r="BA719" t="s"/>
      <c r="BB719" t="n">
        <v>84823</v>
      </c>
      <c r="BC719" t="n">
        <v>12.596844434738</v>
      </c>
      <c r="BD719" t="n">
        <v>44.051659021089</v>
      </c>
      <c r="BE719" t="s"/>
      <c r="BF719" t="s"/>
      <c r="BG719" t="s"/>
      <c r="BH719" t="s"/>
      <c r="BI719" t="s"/>
      <c r="BJ719" t="s"/>
      <c r="BK719" t="s"/>
      <c r="BL719" t="s"/>
      <c r="BM719" t="s"/>
      <c r="BN719" t="s"/>
      <c r="BO719" t="s"/>
      <c r="BP719" t="s"/>
      <c r="BQ719" t="s"/>
      <c r="BR719" t="s">
        <v>93</v>
      </c>
    </row>
    <row r="720" spans="1:70">
      <c r="A720" t="s">
        <v>70</v>
      </c>
      <c r="B720" t="s">
        <v>71</v>
      </c>
      <c r="C720" t="s">
        <v>72</v>
      </c>
      <c r="D720" t="n">
        <v>2</v>
      </c>
      <c r="E720" t="s">
        <v>329</v>
      </c>
      <c r="F720" t="n">
        <v>2035363</v>
      </c>
      <c r="G720" t="s">
        <v>74</v>
      </c>
      <c r="H720" t="s">
        <v>75</v>
      </c>
      <c r="I720" t="s"/>
      <c r="J720" t="s">
        <v>76</v>
      </c>
      <c r="K720" t="n">
        <v>137</v>
      </c>
      <c r="L720" t="s">
        <v>77</v>
      </c>
      <c r="M720" t="s"/>
      <c r="N720" t="s">
        <v>330</v>
      </c>
      <c r="O720" t="s">
        <v>79</v>
      </c>
      <c r="P720" t="s">
        <v>331</v>
      </c>
      <c r="Q720" t="s"/>
      <c r="R720" t="s">
        <v>80</v>
      </c>
      <c r="S720" t="s">
        <v>288</v>
      </c>
      <c r="T720" t="s">
        <v>82</v>
      </c>
      <c r="U720" t="s"/>
      <c r="V720" t="s">
        <v>83</v>
      </c>
      <c r="W720" t="s">
        <v>140</v>
      </c>
      <c r="X720" t="s"/>
      <c r="Y720" t="s">
        <v>85</v>
      </c>
      <c r="Z720">
        <f>HYPERLINK("https://hotelmonitor-cachepage.eclerx.com/savepage/tk_15427245476205213_sr_2029.html","info")</f>
        <v/>
      </c>
      <c r="AA720" t="n">
        <v>136782</v>
      </c>
      <c r="AB720" t="s"/>
      <c r="AC720" t="s"/>
      <c r="AD720" t="s">
        <v>86</v>
      </c>
      <c r="AE720" t="s"/>
      <c r="AF720" t="s"/>
      <c r="AG720" t="s"/>
      <c r="AH720" t="s"/>
      <c r="AI720" t="s"/>
      <c r="AJ720" t="s"/>
      <c r="AK720" t="s">
        <v>87</v>
      </c>
      <c r="AL720" t="s">
        <v>88</v>
      </c>
      <c r="AM720" t="s"/>
      <c r="AN720" t="s">
        <v>87</v>
      </c>
      <c r="AO720" t="s"/>
      <c r="AP720" t="n">
        <v>97</v>
      </c>
      <c r="AQ720" t="s">
        <v>89</v>
      </c>
      <c r="AR720" t="s">
        <v>96</v>
      </c>
      <c r="AS720" t="s"/>
      <c r="AT720" t="s">
        <v>91</v>
      </c>
      <c r="AU720" t="s"/>
      <c r="AV720" t="s"/>
      <c r="AW720" t="s"/>
      <c r="AX720" t="s"/>
      <c r="AY720" t="n">
        <v>2311937</v>
      </c>
      <c r="AZ720" t="s">
        <v>332</v>
      </c>
      <c r="BA720" t="s"/>
      <c r="BB720" t="n">
        <v>21066</v>
      </c>
      <c r="BC720" t="n">
        <v>12.583395838738</v>
      </c>
      <c r="BD720" t="n">
        <v>44.065683589103</v>
      </c>
      <c r="BE720" t="s"/>
      <c r="BF720" t="s"/>
      <c r="BG720" t="s"/>
      <c r="BH720" t="s"/>
      <c r="BI720" t="s"/>
      <c r="BJ720" t="s"/>
      <c r="BK720" t="s"/>
      <c r="BL720" t="s"/>
      <c r="BM720" t="s"/>
      <c r="BN720" t="s"/>
      <c r="BO720" t="s"/>
      <c r="BP720" t="s"/>
      <c r="BQ720" t="s"/>
      <c r="BR720" t="s">
        <v>93</v>
      </c>
    </row>
    <row r="721" spans="1:70">
      <c r="A721" t="s">
        <v>70</v>
      </c>
      <c r="B721" t="s">
        <v>71</v>
      </c>
      <c r="C721" t="s">
        <v>72</v>
      </c>
      <c r="D721" t="n">
        <v>2</v>
      </c>
      <c r="E721" t="s">
        <v>333</v>
      </c>
      <c r="F721" t="n">
        <v>-1</v>
      </c>
      <c r="G721" t="s">
        <v>74</v>
      </c>
      <c r="H721" t="s">
        <v>75</v>
      </c>
      <c r="I721" t="s"/>
      <c r="J721" t="s">
        <v>76</v>
      </c>
      <c r="K721" t="n">
        <v>56</v>
      </c>
      <c r="L721" t="s">
        <v>77</v>
      </c>
      <c r="M721" t="s"/>
      <c r="N721" t="s">
        <v>97</v>
      </c>
      <c r="O721" t="s">
        <v>79</v>
      </c>
      <c r="P721" t="s">
        <v>333</v>
      </c>
      <c r="Q721" t="s"/>
      <c r="R721" t="s">
        <v>166</v>
      </c>
      <c r="S721" t="s">
        <v>334</v>
      </c>
      <c r="T721" t="s">
        <v>82</v>
      </c>
      <c r="U721" t="s"/>
      <c r="V721" t="s">
        <v>83</v>
      </c>
      <c r="W721" t="s">
        <v>140</v>
      </c>
      <c r="X721" t="s"/>
      <c r="Y721" t="s">
        <v>85</v>
      </c>
      <c r="Z721">
        <f>HYPERLINK("https://hotelmonitor-cachepage.eclerx.com/savepage/tk_1542724381427809_sr_2029.html","info")</f>
        <v/>
      </c>
      <c r="AA721" t="n">
        <v>-6796334</v>
      </c>
      <c r="AB721" t="s"/>
      <c r="AC721" t="s"/>
      <c r="AD721" t="s">
        <v>86</v>
      </c>
      <c r="AE721" t="s"/>
      <c r="AF721" t="s"/>
      <c r="AG721" t="s"/>
      <c r="AH721" t="s"/>
      <c r="AI721" t="s"/>
      <c r="AJ721" t="s"/>
      <c r="AK721" t="s">
        <v>87</v>
      </c>
      <c r="AL721" t="s">
        <v>88</v>
      </c>
      <c r="AM721" t="s"/>
      <c r="AN721" t="s">
        <v>87</v>
      </c>
      <c r="AO721" t="s"/>
      <c r="AP721" t="n">
        <v>30</v>
      </c>
      <c r="AQ721" t="s">
        <v>89</v>
      </c>
      <c r="AR721" t="s">
        <v>99</v>
      </c>
      <c r="AS721" t="s"/>
      <c r="AT721" t="s">
        <v>91</v>
      </c>
      <c r="AU721" t="s"/>
      <c r="AV721" t="s"/>
      <c r="AW721" t="s"/>
      <c r="AX721" t="s"/>
      <c r="AY721" t="n">
        <v>6796334</v>
      </c>
      <c r="AZ721" t="s">
        <v>335</v>
      </c>
      <c r="BA721" t="s"/>
      <c r="BB721" t="n">
        <v>92811</v>
      </c>
      <c r="BC721" t="s"/>
      <c r="BD721" t="s"/>
      <c r="BE721" t="s"/>
      <c r="BF721" t="s"/>
      <c r="BG721" t="s"/>
      <c r="BH721" t="s"/>
      <c r="BI721" t="s"/>
      <c r="BJ721" t="s"/>
      <c r="BK721" t="s"/>
      <c r="BL721" t="s"/>
      <c r="BM721" t="s"/>
      <c r="BN721" t="s"/>
      <c r="BO721" t="s"/>
      <c r="BP721" t="s"/>
      <c r="BQ721" t="s"/>
      <c r="BR721" t="s">
        <v>93</v>
      </c>
    </row>
    <row r="722" spans="1:70">
      <c r="A722" t="s">
        <v>70</v>
      </c>
      <c r="B722" t="s">
        <v>71</v>
      </c>
      <c r="C722" t="s">
        <v>72</v>
      </c>
      <c r="D722" t="n">
        <v>2</v>
      </c>
      <c r="E722" t="s">
        <v>333</v>
      </c>
      <c r="F722" t="n">
        <v>-1</v>
      </c>
      <c r="G722" t="s">
        <v>74</v>
      </c>
      <c r="H722" t="s">
        <v>75</v>
      </c>
      <c r="I722" t="s"/>
      <c r="J722" t="s">
        <v>76</v>
      </c>
      <c r="K722" t="n">
        <v>58</v>
      </c>
      <c r="L722" t="s">
        <v>77</v>
      </c>
      <c r="M722" t="s"/>
      <c r="N722" t="s">
        <v>292</v>
      </c>
      <c r="O722" t="s">
        <v>79</v>
      </c>
      <c r="P722" t="s">
        <v>333</v>
      </c>
      <c r="Q722" t="s"/>
      <c r="R722" t="s">
        <v>166</v>
      </c>
      <c r="S722" t="s">
        <v>336</v>
      </c>
      <c r="T722" t="s">
        <v>82</v>
      </c>
      <c r="U722" t="s"/>
      <c r="V722" t="s">
        <v>83</v>
      </c>
      <c r="W722" t="s">
        <v>140</v>
      </c>
      <c r="X722" t="s"/>
      <c r="Y722" t="s">
        <v>85</v>
      </c>
      <c r="Z722">
        <f>HYPERLINK("https://hotelmonitor-cachepage.eclerx.com/savepage/tk_1542724381427809_sr_2029.html","info")</f>
        <v/>
      </c>
      <c r="AA722" t="n">
        <v>-6796334</v>
      </c>
      <c r="AB722" t="s"/>
      <c r="AC722" t="s"/>
      <c r="AD722" t="s">
        <v>86</v>
      </c>
      <c r="AE722" t="s"/>
      <c r="AF722" t="s"/>
      <c r="AG722" t="s"/>
      <c r="AH722" t="s"/>
      <c r="AI722" t="s"/>
      <c r="AJ722" t="s"/>
      <c r="AK722" t="s">
        <v>87</v>
      </c>
      <c r="AL722" t="s">
        <v>88</v>
      </c>
      <c r="AM722" t="s"/>
      <c r="AN722" t="s">
        <v>87</v>
      </c>
      <c r="AO722" t="s"/>
      <c r="AP722" t="n">
        <v>30</v>
      </c>
      <c r="AQ722" t="s">
        <v>89</v>
      </c>
      <c r="AR722" t="s">
        <v>96</v>
      </c>
      <c r="AS722" t="s"/>
      <c r="AT722" t="s">
        <v>91</v>
      </c>
      <c r="AU722" t="s"/>
      <c r="AV722" t="s"/>
      <c r="AW722" t="s"/>
      <c r="AX722" t="s"/>
      <c r="AY722" t="n">
        <v>6796334</v>
      </c>
      <c r="AZ722" t="s">
        <v>335</v>
      </c>
      <c r="BA722" t="s"/>
      <c r="BB722" t="n">
        <v>92811</v>
      </c>
      <c r="BC722" t="s"/>
      <c r="BD722" t="s"/>
      <c r="BE722" t="s"/>
      <c r="BF722" t="s"/>
      <c r="BG722" t="s"/>
      <c r="BH722" t="s"/>
      <c r="BI722" t="s"/>
      <c r="BJ722" t="s"/>
      <c r="BK722" t="s"/>
      <c r="BL722" t="s"/>
      <c r="BM722" t="s"/>
      <c r="BN722" t="s"/>
      <c r="BO722" t="s"/>
      <c r="BP722" t="s"/>
      <c r="BQ722" t="s"/>
      <c r="BR722" t="s">
        <v>93</v>
      </c>
    </row>
    <row r="723" spans="1:70">
      <c r="A723" t="s">
        <v>70</v>
      </c>
      <c r="B723" t="s">
        <v>71</v>
      </c>
      <c r="C723" t="s">
        <v>72</v>
      </c>
      <c r="D723" t="n">
        <v>2</v>
      </c>
      <c r="E723" t="s">
        <v>333</v>
      </c>
      <c r="F723" t="n">
        <v>-1</v>
      </c>
      <c r="G723" t="s">
        <v>74</v>
      </c>
      <c r="H723" t="s">
        <v>75</v>
      </c>
      <c r="I723" t="s"/>
      <c r="J723" t="s">
        <v>76</v>
      </c>
      <c r="K723" t="n">
        <v>58</v>
      </c>
      <c r="L723" t="s">
        <v>77</v>
      </c>
      <c r="M723" t="s"/>
      <c r="N723" t="s">
        <v>292</v>
      </c>
      <c r="O723" t="s">
        <v>79</v>
      </c>
      <c r="P723" t="s">
        <v>333</v>
      </c>
      <c r="Q723" t="s"/>
      <c r="R723" t="s">
        <v>166</v>
      </c>
      <c r="S723" t="s">
        <v>336</v>
      </c>
      <c r="T723" t="s">
        <v>82</v>
      </c>
      <c r="U723" t="s"/>
      <c r="V723" t="s">
        <v>83</v>
      </c>
      <c r="W723" t="s">
        <v>140</v>
      </c>
      <c r="X723" t="s"/>
      <c r="Y723" t="s">
        <v>85</v>
      </c>
      <c r="Z723">
        <f>HYPERLINK("https://hotelmonitor-cachepage.eclerx.com/savepage/tk_1542724381427809_sr_2029.html","info")</f>
        <v/>
      </c>
      <c r="AA723" t="n">
        <v>-6796334</v>
      </c>
      <c r="AB723" t="s"/>
      <c r="AC723" t="s"/>
      <c r="AD723" t="s">
        <v>86</v>
      </c>
      <c r="AE723" t="s"/>
      <c r="AF723" t="s"/>
      <c r="AG723" t="s"/>
      <c r="AH723" t="s"/>
      <c r="AI723" t="s"/>
      <c r="AJ723" t="s"/>
      <c r="AK723" t="s">
        <v>87</v>
      </c>
      <c r="AL723" t="s">
        <v>88</v>
      </c>
      <c r="AM723" t="s"/>
      <c r="AN723" t="s">
        <v>87</v>
      </c>
      <c r="AO723" t="s"/>
      <c r="AP723" t="n">
        <v>30</v>
      </c>
      <c r="AQ723" t="s">
        <v>89</v>
      </c>
      <c r="AR723" t="s">
        <v>96</v>
      </c>
      <c r="AS723" t="s"/>
      <c r="AT723" t="s">
        <v>91</v>
      </c>
      <c r="AU723" t="s"/>
      <c r="AV723" t="s"/>
      <c r="AW723" t="s"/>
      <c r="AX723" t="s"/>
      <c r="AY723" t="n">
        <v>6796334</v>
      </c>
      <c r="AZ723" t="s">
        <v>335</v>
      </c>
      <c r="BA723" t="s"/>
      <c r="BB723" t="n">
        <v>92811</v>
      </c>
      <c r="BC723" t="s"/>
      <c r="BD723" t="s"/>
      <c r="BE723" t="s"/>
      <c r="BF723" t="s"/>
      <c r="BG723" t="s"/>
      <c r="BH723" t="s"/>
      <c r="BI723" t="s"/>
      <c r="BJ723" t="s"/>
      <c r="BK723" t="s"/>
      <c r="BL723" t="s"/>
      <c r="BM723" t="s"/>
      <c r="BN723" t="s"/>
      <c r="BO723" t="s"/>
      <c r="BP723" t="s"/>
      <c r="BQ723" t="s"/>
      <c r="BR723" t="s">
        <v>93</v>
      </c>
    </row>
    <row r="724" spans="1:70">
      <c r="A724" t="s">
        <v>70</v>
      </c>
      <c r="B724" t="s">
        <v>71</v>
      </c>
      <c r="C724" t="s">
        <v>72</v>
      </c>
      <c r="D724" t="n">
        <v>2</v>
      </c>
      <c r="E724" t="s">
        <v>337</v>
      </c>
      <c r="F724" t="n">
        <v>-1</v>
      </c>
      <c r="G724" t="s">
        <v>74</v>
      </c>
      <c r="H724" t="s">
        <v>75</v>
      </c>
      <c r="I724" t="s"/>
      <c r="J724" t="s">
        <v>76</v>
      </c>
      <c r="K724" t="n">
        <v>169</v>
      </c>
      <c r="L724" t="s">
        <v>77</v>
      </c>
      <c r="M724" t="s"/>
      <c r="N724" t="s">
        <v>189</v>
      </c>
      <c r="O724" t="s">
        <v>79</v>
      </c>
      <c r="P724" t="s">
        <v>337</v>
      </c>
      <c r="Q724" t="s"/>
      <c r="R724" t="s">
        <v>80</v>
      </c>
      <c r="S724" t="s">
        <v>182</v>
      </c>
      <c r="T724" t="s">
        <v>82</v>
      </c>
      <c r="U724" t="s"/>
      <c r="V724" t="s">
        <v>83</v>
      </c>
      <c r="W724" t="s">
        <v>84</v>
      </c>
      <c r="X724" t="s"/>
      <c r="Y724" t="s">
        <v>85</v>
      </c>
      <c r="Z724">
        <f>HYPERLINK("https://hotelmonitor-cachepage.eclerx.com/savepage/tk_1542724337754445_sr_2029.html","info")</f>
        <v/>
      </c>
      <c r="AA724" t="n">
        <v>-2444295</v>
      </c>
      <c r="AB724" t="s"/>
      <c r="AC724" t="s"/>
      <c r="AD724" t="s">
        <v>86</v>
      </c>
      <c r="AE724" t="s"/>
      <c r="AF724" t="s"/>
      <c r="AG724" t="s"/>
      <c r="AH724" t="s"/>
      <c r="AI724" t="s"/>
      <c r="AJ724" t="s"/>
      <c r="AK724" t="s">
        <v>87</v>
      </c>
      <c r="AL724" t="s">
        <v>88</v>
      </c>
      <c r="AM724" t="s"/>
      <c r="AN724" t="s">
        <v>87</v>
      </c>
      <c r="AO724" t="s"/>
      <c r="AP724" t="n">
        <v>13</v>
      </c>
      <c r="AQ724" t="s">
        <v>89</v>
      </c>
      <c r="AR724" t="s">
        <v>96</v>
      </c>
      <c r="AS724" t="s"/>
      <c r="AT724" t="s">
        <v>91</v>
      </c>
      <c r="AU724" t="s"/>
      <c r="AV724" t="s"/>
      <c r="AW724" t="s"/>
      <c r="AX724" t="s"/>
      <c r="AY724" t="n">
        <v>2444295</v>
      </c>
      <c r="AZ724" t="s">
        <v>338</v>
      </c>
      <c r="BA724" t="s"/>
      <c r="BB724" t="n">
        <v>103133</v>
      </c>
      <c r="BC724" t="n">
        <v>11.34234175086</v>
      </c>
      <c r="BD724" t="n">
        <v>44.50247517059</v>
      </c>
      <c r="BE724" t="s"/>
      <c r="BF724" t="s"/>
      <c r="BG724" t="s"/>
      <c r="BH724" t="s"/>
      <c r="BI724" t="s"/>
      <c r="BJ724" t="s"/>
      <c r="BK724" t="s"/>
      <c r="BL724" t="s"/>
      <c r="BM724" t="s"/>
      <c r="BN724" t="s"/>
      <c r="BO724" t="s"/>
      <c r="BP724" t="s"/>
      <c r="BQ724" t="s"/>
      <c r="BR724" t="s">
        <v>93</v>
      </c>
    </row>
    <row r="725" spans="1:70">
      <c r="A725" t="s">
        <v>70</v>
      </c>
      <c r="B725" t="s">
        <v>71</v>
      </c>
      <c r="C725" t="s">
        <v>72</v>
      </c>
      <c r="D725" t="n">
        <v>2</v>
      </c>
      <c r="E725" t="s">
        <v>337</v>
      </c>
      <c r="F725" t="n">
        <v>-1</v>
      </c>
      <c r="G725" t="s">
        <v>74</v>
      </c>
      <c r="H725" t="s">
        <v>75</v>
      </c>
      <c r="I725" t="s"/>
      <c r="J725" t="s">
        <v>76</v>
      </c>
      <c r="K725" t="n">
        <v>170</v>
      </c>
      <c r="L725" t="s">
        <v>77</v>
      </c>
      <c r="M725" t="s"/>
      <c r="N725" t="s">
        <v>339</v>
      </c>
      <c r="O725" t="s">
        <v>79</v>
      </c>
      <c r="P725" t="s">
        <v>337</v>
      </c>
      <c r="Q725" t="s"/>
      <c r="R725" t="s">
        <v>80</v>
      </c>
      <c r="S725" t="s">
        <v>116</v>
      </c>
      <c r="T725" t="s">
        <v>82</v>
      </c>
      <c r="U725" t="s"/>
      <c r="V725" t="s">
        <v>83</v>
      </c>
      <c r="W725" t="s">
        <v>84</v>
      </c>
      <c r="X725" t="s"/>
      <c r="Y725" t="s">
        <v>85</v>
      </c>
      <c r="Z725">
        <f>HYPERLINK("https://hotelmonitor-cachepage.eclerx.com/savepage/tk_1542724337754445_sr_2029.html","info")</f>
        <v/>
      </c>
      <c r="AA725" t="n">
        <v>-2444295</v>
      </c>
      <c r="AB725" t="s"/>
      <c r="AC725" t="s"/>
      <c r="AD725" t="s">
        <v>86</v>
      </c>
      <c r="AE725" t="s"/>
      <c r="AF725" t="s"/>
      <c r="AG725" t="s"/>
      <c r="AH725" t="s"/>
      <c r="AI725" t="s"/>
      <c r="AJ725" t="s"/>
      <c r="AK725" t="s">
        <v>87</v>
      </c>
      <c r="AL725" t="s">
        <v>88</v>
      </c>
      <c r="AM725" t="s"/>
      <c r="AN725" t="s">
        <v>87</v>
      </c>
      <c r="AO725" t="s"/>
      <c r="AP725" t="n">
        <v>13</v>
      </c>
      <c r="AQ725" t="s">
        <v>89</v>
      </c>
      <c r="AR725" t="s">
        <v>99</v>
      </c>
      <c r="AS725" t="s"/>
      <c r="AT725" t="s">
        <v>91</v>
      </c>
      <c r="AU725" t="s"/>
      <c r="AV725" t="s"/>
      <c r="AW725" t="s"/>
      <c r="AX725" t="s"/>
      <c r="AY725" t="n">
        <v>2444295</v>
      </c>
      <c r="AZ725" t="s">
        <v>338</v>
      </c>
      <c r="BA725" t="s"/>
      <c r="BB725" t="n">
        <v>103133</v>
      </c>
      <c r="BC725" t="n">
        <v>11.34234175086</v>
      </c>
      <c r="BD725" t="n">
        <v>44.50247517059</v>
      </c>
      <c r="BE725" t="s"/>
      <c r="BF725" t="s"/>
      <c r="BG725" t="s"/>
      <c r="BH725" t="s"/>
      <c r="BI725" t="s"/>
      <c r="BJ725" t="s"/>
      <c r="BK725" t="s"/>
      <c r="BL725" t="s"/>
      <c r="BM725" t="s"/>
      <c r="BN725" t="s"/>
      <c r="BO725" t="s"/>
      <c r="BP725" t="s"/>
      <c r="BQ725" t="s"/>
      <c r="BR725" t="s">
        <v>93</v>
      </c>
    </row>
    <row r="726" spans="1:70">
      <c r="A726" t="s">
        <v>70</v>
      </c>
      <c r="B726" t="s">
        <v>71</v>
      </c>
      <c r="C726" t="s">
        <v>72</v>
      </c>
      <c r="D726" t="n">
        <v>2</v>
      </c>
      <c r="E726" t="s">
        <v>337</v>
      </c>
      <c r="F726" t="n">
        <v>-1</v>
      </c>
      <c r="G726" t="s">
        <v>74</v>
      </c>
      <c r="H726" t="s">
        <v>75</v>
      </c>
      <c r="I726" t="s"/>
      <c r="J726" t="s">
        <v>76</v>
      </c>
      <c r="K726" t="n">
        <v>199</v>
      </c>
      <c r="L726" t="s">
        <v>77</v>
      </c>
      <c r="M726" t="s"/>
      <c r="N726" t="s">
        <v>340</v>
      </c>
      <c r="O726" t="s">
        <v>79</v>
      </c>
      <c r="P726" t="s">
        <v>337</v>
      </c>
      <c r="Q726" t="s"/>
      <c r="R726" t="s">
        <v>80</v>
      </c>
      <c r="S726" t="s">
        <v>341</v>
      </c>
      <c r="T726" t="s">
        <v>82</v>
      </c>
      <c r="U726" t="s"/>
      <c r="V726" t="s">
        <v>83</v>
      </c>
      <c r="W726" t="s">
        <v>84</v>
      </c>
      <c r="X726" t="s"/>
      <c r="Y726" t="s">
        <v>85</v>
      </c>
      <c r="Z726">
        <f>HYPERLINK("https://hotelmonitor-cachepage.eclerx.com/savepage/tk_1542724337754445_sr_2029.html","info")</f>
        <v/>
      </c>
      <c r="AA726" t="n">
        <v>-2444295</v>
      </c>
      <c r="AB726" t="s"/>
      <c r="AC726" t="s"/>
      <c r="AD726" t="s">
        <v>86</v>
      </c>
      <c r="AE726" t="s"/>
      <c r="AF726" t="s"/>
      <c r="AG726" t="s"/>
      <c r="AH726" t="s"/>
      <c r="AI726" t="s"/>
      <c r="AJ726" t="s"/>
      <c r="AK726" t="s">
        <v>87</v>
      </c>
      <c r="AL726" t="s">
        <v>88</v>
      </c>
      <c r="AM726" t="s"/>
      <c r="AN726" t="s">
        <v>87</v>
      </c>
      <c r="AO726" t="s"/>
      <c r="AP726" t="n">
        <v>13</v>
      </c>
      <c r="AQ726" t="s">
        <v>89</v>
      </c>
      <c r="AR726" t="s">
        <v>96</v>
      </c>
      <c r="AS726" t="s"/>
      <c r="AT726" t="s">
        <v>91</v>
      </c>
      <c r="AU726" t="s"/>
      <c r="AV726" t="s"/>
      <c r="AW726" t="s"/>
      <c r="AX726" t="s"/>
      <c r="AY726" t="n">
        <v>2444295</v>
      </c>
      <c r="AZ726" t="s">
        <v>338</v>
      </c>
      <c r="BA726" t="s"/>
      <c r="BB726" t="n">
        <v>103133</v>
      </c>
      <c r="BC726" t="n">
        <v>11.34234175086</v>
      </c>
      <c r="BD726" t="n">
        <v>44.50247517059</v>
      </c>
      <c r="BE726" t="s"/>
      <c r="BF726" t="s"/>
      <c r="BG726" t="s"/>
      <c r="BH726" t="s"/>
      <c r="BI726" t="s"/>
      <c r="BJ726" t="s"/>
      <c r="BK726" t="s"/>
      <c r="BL726" t="s"/>
      <c r="BM726" t="s"/>
      <c r="BN726" t="s"/>
      <c r="BO726" t="s"/>
      <c r="BP726" t="s"/>
      <c r="BQ726" t="s"/>
      <c r="BR726" t="s">
        <v>93</v>
      </c>
    </row>
    <row r="727" spans="1:70">
      <c r="A727" t="s">
        <v>70</v>
      </c>
      <c r="B727" t="s">
        <v>71</v>
      </c>
      <c r="C727" t="s">
        <v>72</v>
      </c>
      <c r="D727" t="n">
        <v>2</v>
      </c>
      <c r="E727" t="s">
        <v>342</v>
      </c>
      <c r="F727" t="n">
        <v>-1</v>
      </c>
      <c r="G727" t="s">
        <v>74</v>
      </c>
      <c r="H727" t="s">
        <v>75</v>
      </c>
      <c r="I727" t="s"/>
      <c r="J727" t="s">
        <v>76</v>
      </c>
      <c r="K727" t="n">
        <v>104</v>
      </c>
      <c r="L727" t="s">
        <v>77</v>
      </c>
      <c r="M727" t="s"/>
      <c r="N727" t="s">
        <v>343</v>
      </c>
      <c r="O727" t="s">
        <v>79</v>
      </c>
      <c r="P727" t="s">
        <v>342</v>
      </c>
      <c r="Q727" t="s"/>
      <c r="R727" t="s">
        <v>80</v>
      </c>
      <c r="S727" t="s">
        <v>130</v>
      </c>
      <c r="T727" t="s">
        <v>82</v>
      </c>
      <c r="U727" t="s"/>
      <c r="V727" t="s">
        <v>83</v>
      </c>
      <c r="W727" t="s">
        <v>84</v>
      </c>
      <c r="X727" t="s"/>
      <c r="Y727" t="s">
        <v>85</v>
      </c>
      <c r="Z727">
        <f>HYPERLINK("https://hotelmonitor-cachepage.eclerx.com/savepage/tk_15427243939225893_sr_2029.html","info")</f>
        <v/>
      </c>
      <c r="AA727" t="n">
        <v>-2444250</v>
      </c>
      <c r="AB727" t="s"/>
      <c r="AC727" t="s"/>
      <c r="AD727" t="s">
        <v>86</v>
      </c>
      <c r="AE727" t="s"/>
      <c r="AF727" t="s"/>
      <c r="AG727" t="s"/>
      <c r="AH727" t="s"/>
      <c r="AI727" t="s"/>
      <c r="AJ727" t="s"/>
      <c r="AK727" t="s">
        <v>87</v>
      </c>
      <c r="AL727" t="s">
        <v>88</v>
      </c>
      <c r="AM727" t="s"/>
      <c r="AN727" t="s">
        <v>87</v>
      </c>
      <c r="AO727" t="s"/>
      <c r="AP727" t="n">
        <v>35</v>
      </c>
      <c r="AQ727" t="s">
        <v>89</v>
      </c>
      <c r="AR727" t="s">
        <v>96</v>
      </c>
      <c r="AS727" t="s"/>
      <c r="AT727" t="s">
        <v>91</v>
      </c>
      <c r="AU727" t="s"/>
      <c r="AV727" t="s"/>
      <c r="AW727" t="s"/>
      <c r="AX727" t="s"/>
      <c r="AY727" t="n">
        <v>2444250</v>
      </c>
      <c r="AZ727" t="s">
        <v>344</v>
      </c>
      <c r="BA727" t="s"/>
      <c r="BB727" t="n">
        <v>46280</v>
      </c>
      <c r="BC727" t="n">
        <v>11.340519189835</v>
      </c>
      <c r="BD727" t="n">
        <v>44.505687974909</v>
      </c>
      <c r="BE727" t="s"/>
      <c r="BF727" t="s"/>
      <c r="BG727" t="s"/>
      <c r="BH727" t="s"/>
      <c r="BI727" t="s"/>
      <c r="BJ727" t="s"/>
      <c r="BK727" t="s"/>
      <c r="BL727" t="s"/>
      <c r="BM727" t="s"/>
      <c r="BN727" t="s"/>
      <c r="BO727" t="s"/>
      <c r="BP727" t="s"/>
      <c r="BQ727" t="s"/>
      <c r="BR727" t="s">
        <v>93</v>
      </c>
    </row>
    <row r="728" spans="1:70">
      <c r="A728" t="s">
        <v>70</v>
      </c>
      <c r="B728" t="s">
        <v>71</v>
      </c>
      <c r="C728" t="s">
        <v>72</v>
      </c>
      <c r="D728" t="n">
        <v>2</v>
      </c>
      <c r="E728" t="s">
        <v>342</v>
      </c>
      <c r="F728" t="n">
        <v>-1</v>
      </c>
      <c r="G728" t="s">
        <v>74</v>
      </c>
      <c r="H728" t="s">
        <v>75</v>
      </c>
      <c r="I728" t="s"/>
      <c r="J728" t="s">
        <v>76</v>
      </c>
      <c r="K728" t="n">
        <v>105</v>
      </c>
      <c r="L728" t="s">
        <v>77</v>
      </c>
      <c r="M728" t="s"/>
      <c r="N728" t="s">
        <v>131</v>
      </c>
      <c r="O728" t="s">
        <v>79</v>
      </c>
      <c r="P728" t="s">
        <v>342</v>
      </c>
      <c r="Q728" t="s"/>
      <c r="R728" t="s">
        <v>80</v>
      </c>
      <c r="S728" t="s">
        <v>312</v>
      </c>
      <c r="T728" t="s">
        <v>82</v>
      </c>
      <c r="U728" t="s"/>
      <c r="V728" t="s">
        <v>83</v>
      </c>
      <c r="W728" t="s">
        <v>84</v>
      </c>
      <c r="X728" t="s"/>
      <c r="Y728" t="s">
        <v>85</v>
      </c>
      <c r="Z728">
        <f>HYPERLINK("https://hotelmonitor-cachepage.eclerx.com/savepage/tk_15427243939225893_sr_2029.html","info")</f>
        <v/>
      </c>
      <c r="AA728" t="n">
        <v>-2444250</v>
      </c>
      <c r="AB728" t="s"/>
      <c r="AC728" t="s"/>
      <c r="AD728" t="s">
        <v>86</v>
      </c>
      <c r="AE728" t="s"/>
      <c r="AF728" t="s"/>
      <c r="AG728" t="s"/>
      <c r="AH728" t="s"/>
      <c r="AI728" t="s"/>
      <c r="AJ728" t="s"/>
      <c r="AK728" t="s">
        <v>87</v>
      </c>
      <c r="AL728" t="s">
        <v>88</v>
      </c>
      <c r="AM728" t="s"/>
      <c r="AN728" t="s">
        <v>87</v>
      </c>
      <c r="AO728" t="s"/>
      <c r="AP728" t="n">
        <v>35</v>
      </c>
      <c r="AQ728" t="s">
        <v>89</v>
      </c>
      <c r="AR728" t="s">
        <v>99</v>
      </c>
      <c r="AS728" t="s"/>
      <c r="AT728" t="s">
        <v>91</v>
      </c>
      <c r="AU728" t="s"/>
      <c r="AV728" t="s"/>
      <c r="AW728" t="s"/>
      <c r="AX728" t="s"/>
      <c r="AY728" t="n">
        <v>2444250</v>
      </c>
      <c r="AZ728" t="s">
        <v>344</v>
      </c>
      <c r="BA728" t="s"/>
      <c r="BB728" t="n">
        <v>46280</v>
      </c>
      <c r="BC728" t="n">
        <v>11.340519189835</v>
      </c>
      <c r="BD728" t="n">
        <v>44.505687974909</v>
      </c>
      <c r="BE728" t="s"/>
      <c r="BF728" t="s"/>
      <c r="BG728" t="s"/>
      <c r="BH728" t="s"/>
      <c r="BI728" t="s"/>
      <c r="BJ728" t="s"/>
      <c r="BK728" t="s"/>
      <c r="BL728" t="s"/>
      <c r="BM728" t="s"/>
      <c r="BN728" t="s"/>
      <c r="BO728" t="s"/>
      <c r="BP728" t="s"/>
      <c r="BQ728" t="s"/>
      <c r="BR728" t="s">
        <v>93</v>
      </c>
    </row>
    <row r="729" spans="1:70">
      <c r="A729" t="s">
        <v>70</v>
      </c>
      <c r="B729" t="s">
        <v>71</v>
      </c>
      <c r="C729" t="s">
        <v>72</v>
      </c>
      <c r="D729" t="n">
        <v>2</v>
      </c>
      <c r="E729" t="s">
        <v>345</v>
      </c>
      <c r="F729" t="n">
        <v>-1</v>
      </c>
      <c r="G729" t="s">
        <v>74</v>
      </c>
      <c r="H729" t="s">
        <v>75</v>
      </c>
      <c r="I729" t="s"/>
      <c r="J729" t="s">
        <v>76</v>
      </c>
      <c r="K729" t="n">
        <v>383</v>
      </c>
      <c r="L729" t="s">
        <v>77</v>
      </c>
      <c r="M729" t="s"/>
      <c r="N729" t="s">
        <v>189</v>
      </c>
      <c r="O729" t="s">
        <v>79</v>
      </c>
      <c r="P729" t="s">
        <v>345</v>
      </c>
      <c r="Q729" t="s"/>
      <c r="R729" t="s">
        <v>80</v>
      </c>
      <c r="S729" t="s">
        <v>346</v>
      </c>
      <c r="T729" t="s">
        <v>82</v>
      </c>
      <c r="U729" t="s"/>
      <c r="V729" t="s">
        <v>83</v>
      </c>
      <c r="W729" t="s">
        <v>84</v>
      </c>
      <c r="X729" t="s"/>
      <c r="Y729" t="s">
        <v>85</v>
      </c>
      <c r="Z729">
        <f>HYPERLINK("https://hotelmonitor-cachepage.eclerx.com/savepage/tk_15427243270144148_sr_2029.html","info")</f>
        <v/>
      </c>
      <c r="AA729" t="n">
        <v>-2311891</v>
      </c>
      <c r="AB729" t="s"/>
      <c r="AC729" t="s"/>
      <c r="AD729" t="s">
        <v>86</v>
      </c>
      <c r="AE729" t="s"/>
      <c r="AF729" t="s"/>
      <c r="AG729" t="s"/>
      <c r="AH729" t="s"/>
      <c r="AI729" t="s"/>
      <c r="AJ729" t="s"/>
      <c r="AK729" t="s">
        <v>87</v>
      </c>
      <c r="AL729" t="s">
        <v>88</v>
      </c>
      <c r="AM729" t="s"/>
      <c r="AN729" t="s">
        <v>87</v>
      </c>
      <c r="AO729" t="s"/>
      <c r="AP729" t="n">
        <v>9</v>
      </c>
      <c r="AQ729" t="s">
        <v>89</v>
      </c>
      <c r="AR729" t="s">
        <v>96</v>
      </c>
      <c r="AS729" t="s"/>
      <c r="AT729" t="s">
        <v>91</v>
      </c>
      <c r="AU729" t="s"/>
      <c r="AV729" t="s"/>
      <c r="AW729" t="s"/>
      <c r="AX729" t="s"/>
      <c r="AY729" t="n">
        <v>2311891</v>
      </c>
      <c r="AZ729" t="s">
        <v>347</v>
      </c>
      <c r="BA729" t="s"/>
      <c r="BB729" t="n">
        <v>27911</v>
      </c>
      <c r="BC729" t="n">
        <v>11.342750787735</v>
      </c>
      <c r="BD729" t="n">
        <v>44.496000243724</v>
      </c>
      <c r="BE729" t="s"/>
      <c r="BF729" t="s"/>
      <c r="BG729" t="s"/>
      <c r="BH729" t="s"/>
      <c r="BI729" t="s"/>
      <c r="BJ729" t="s"/>
      <c r="BK729" t="s"/>
      <c r="BL729" t="s"/>
      <c r="BM729" t="s"/>
      <c r="BN729" t="s"/>
      <c r="BO729" t="s"/>
      <c r="BP729" t="s"/>
      <c r="BQ729" t="s"/>
      <c r="BR729" t="s">
        <v>93</v>
      </c>
    </row>
    <row r="730" spans="1:70">
      <c r="A730" t="s">
        <v>70</v>
      </c>
      <c r="B730" t="s">
        <v>71</v>
      </c>
      <c r="C730" t="s">
        <v>72</v>
      </c>
      <c r="D730" t="n">
        <v>2</v>
      </c>
      <c r="E730" t="s">
        <v>345</v>
      </c>
      <c r="F730" t="n">
        <v>-1</v>
      </c>
      <c r="G730" t="s">
        <v>74</v>
      </c>
      <c r="H730" t="s">
        <v>75</v>
      </c>
      <c r="I730" t="s"/>
      <c r="J730" t="s">
        <v>76</v>
      </c>
      <c r="K730" t="n">
        <v>385</v>
      </c>
      <c r="L730" t="s">
        <v>77</v>
      </c>
      <c r="M730" t="s"/>
      <c r="N730" t="s">
        <v>189</v>
      </c>
      <c r="O730" t="s">
        <v>79</v>
      </c>
      <c r="P730" t="s">
        <v>345</v>
      </c>
      <c r="Q730" t="s"/>
      <c r="R730" t="s">
        <v>80</v>
      </c>
      <c r="S730" t="s">
        <v>348</v>
      </c>
      <c r="T730" t="s">
        <v>82</v>
      </c>
      <c r="U730" t="s"/>
      <c r="V730" t="s">
        <v>83</v>
      </c>
      <c r="W730" t="s">
        <v>84</v>
      </c>
      <c r="X730" t="s"/>
      <c r="Y730" t="s">
        <v>85</v>
      </c>
      <c r="Z730">
        <f>HYPERLINK("https://hotelmonitor-cachepage.eclerx.com/savepage/tk_15427243270144148_sr_2029.html","info")</f>
        <v/>
      </c>
      <c r="AA730" t="n">
        <v>-2311891</v>
      </c>
      <c r="AB730" t="s"/>
      <c r="AC730" t="s"/>
      <c r="AD730" t="s">
        <v>86</v>
      </c>
      <c r="AE730" t="s"/>
      <c r="AF730" t="s"/>
      <c r="AG730" t="s"/>
      <c r="AH730" t="s"/>
      <c r="AI730" t="s"/>
      <c r="AJ730" t="s"/>
      <c r="AK730" t="s">
        <v>87</v>
      </c>
      <c r="AL730" t="s">
        <v>88</v>
      </c>
      <c r="AM730" t="s"/>
      <c r="AN730" t="s">
        <v>87</v>
      </c>
      <c r="AO730" t="s"/>
      <c r="AP730" t="n">
        <v>9</v>
      </c>
      <c r="AQ730" t="s">
        <v>89</v>
      </c>
      <c r="AR730" t="s">
        <v>349</v>
      </c>
      <c r="AS730" t="s"/>
      <c r="AT730" t="s">
        <v>91</v>
      </c>
      <c r="AU730" t="s"/>
      <c r="AV730" t="s"/>
      <c r="AW730" t="s"/>
      <c r="AX730" t="s"/>
      <c r="AY730" t="n">
        <v>2311891</v>
      </c>
      <c r="AZ730" t="s">
        <v>347</v>
      </c>
      <c r="BA730" t="s"/>
      <c r="BB730" t="n">
        <v>27911</v>
      </c>
      <c r="BC730" t="n">
        <v>11.342750787735</v>
      </c>
      <c r="BD730" t="n">
        <v>44.496000243724</v>
      </c>
      <c r="BE730" t="s"/>
      <c r="BF730" t="s"/>
      <c r="BG730" t="s"/>
      <c r="BH730" t="s"/>
      <c r="BI730" t="s"/>
      <c r="BJ730" t="s"/>
      <c r="BK730" t="s"/>
      <c r="BL730" t="s"/>
      <c r="BM730" t="s"/>
      <c r="BN730" t="s"/>
      <c r="BO730" t="s"/>
      <c r="BP730" t="s"/>
      <c r="BQ730" t="s"/>
      <c r="BR730" t="s">
        <v>93</v>
      </c>
    </row>
    <row r="731" spans="1:70">
      <c r="A731" t="s">
        <v>70</v>
      </c>
      <c r="B731" t="s">
        <v>71</v>
      </c>
      <c r="C731" t="s">
        <v>72</v>
      </c>
      <c r="D731" t="n">
        <v>2</v>
      </c>
      <c r="E731" t="s">
        <v>350</v>
      </c>
      <c r="F731" t="n">
        <v>-1</v>
      </c>
      <c r="G731" t="s">
        <v>74</v>
      </c>
      <c r="H731" t="s">
        <v>75</v>
      </c>
      <c r="I731" t="s"/>
      <c r="J731" t="s">
        <v>76</v>
      </c>
      <c r="K731" t="n">
        <v>113</v>
      </c>
      <c r="L731" t="s">
        <v>77</v>
      </c>
      <c r="M731" t="s"/>
      <c r="N731" t="s">
        <v>131</v>
      </c>
      <c r="O731" t="s">
        <v>79</v>
      </c>
      <c r="P731" t="s">
        <v>350</v>
      </c>
      <c r="Q731" t="s"/>
      <c r="R731" t="s">
        <v>80</v>
      </c>
      <c r="S731" t="s">
        <v>351</v>
      </c>
      <c r="T731" t="s">
        <v>82</v>
      </c>
      <c r="U731" t="s"/>
      <c r="V731" t="s">
        <v>83</v>
      </c>
      <c r="W731" t="s">
        <v>84</v>
      </c>
      <c r="X731" t="s"/>
      <c r="Y731" t="s">
        <v>85</v>
      </c>
      <c r="Z731">
        <f>HYPERLINK("https://hotelmonitor-cachepage.eclerx.com/savepage/tk_1542724598089919_sr_2029.html","info")</f>
        <v/>
      </c>
      <c r="AA731" t="n">
        <v>-2636440</v>
      </c>
      <c r="AB731" t="s"/>
      <c r="AC731" t="s"/>
      <c r="AD731" t="s">
        <v>86</v>
      </c>
      <c r="AE731" t="s"/>
      <c r="AF731" t="s"/>
      <c r="AG731" t="s"/>
      <c r="AH731" t="s"/>
      <c r="AI731" t="s"/>
      <c r="AJ731" t="s"/>
      <c r="AK731" t="s">
        <v>87</v>
      </c>
      <c r="AL731" t="s">
        <v>88</v>
      </c>
      <c r="AM731" t="s"/>
      <c r="AN731" t="s">
        <v>87</v>
      </c>
      <c r="AO731" t="s"/>
      <c r="AP731" t="n">
        <v>117</v>
      </c>
      <c r="AQ731" t="s">
        <v>89</v>
      </c>
      <c r="AR731" t="s">
        <v>99</v>
      </c>
      <c r="AS731" t="s"/>
      <c r="AT731" t="s">
        <v>91</v>
      </c>
      <c r="AU731" t="s"/>
      <c r="AV731" t="s"/>
      <c r="AW731" t="s"/>
      <c r="AX731" t="s"/>
      <c r="AY731" t="n">
        <v>2636440</v>
      </c>
      <c r="AZ731" t="s">
        <v>352</v>
      </c>
      <c r="BA731" t="s"/>
      <c r="BB731" t="n">
        <v>110897</v>
      </c>
      <c r="BC731" t="n">
        <v>13.534532</v>
      </c>
      <c r="BD731" t="n">
        <v>43.61396</v>
      </c>
      <c r="BE731" t="s"/>
      <c r="BF731" t="s"/>
      <c r="BG731" t="s"/>
      <c r="BH731" t="s"/>
      <c r="BI731" t="s"/>
      <c r="BJ731" t="s"/>
      <c r="BK731" t="s"/>
      <c r="BL731" t="s"/>
      <c r="BM731" t="s"/>
      <c r="BN731" t="s"/>
      <c r="BO731" t="s"/>
      <c r="BP731" t="s"/>
      <c r="BQ731" t="s"/>
      <c r="BR731" t="s">
        <v>104</v>
      </c>
    </row>
    <row r="732" spans="1:70">
      <c r="A732" t="s">
        <v>70</v>
      </c>
      <c r="B732" t="s">
        <v>71</v>
      </c>
      <c r="C732" t="s">
        <v>72</v>
      </c>
      <c r="D732" t="n">
        <v>2</v>
      </c>
      <c r="E732" t="s">
        <v>350</v>
      </c>
      <c r="F732" t="n">
        <v>-1</v>
      </c>
      <c r="G732" t="s">
        <v>74</v>
      </c>
      <c r="H732" t="s">
        <v>75</v>
      </c>
      <c r="I732" t="s"/>
      <c r="J732" t="s">
        <v>76</v>
      </c>
      <c r="K732" t="n">
        <v>116</v>
      </c>
      <c r="L732" t="s">
        <v>77</v>
      </c>
      <c r="M732" t="s"/>
      <c r="N732" t="s">
        <v>184</v>
      </c>
      <c r="O732" t="s">
        <v>79</v>
      </c>
      <c r="P732" t="s">
        <v>350</v>
      </c>
      <c r="Q732" t="s"/>
      <c r="R732" t="s">
        <v>80</v>
      </c>
      <c r="S732" t="s">
        <v>353</v>
      </c>
      <c r="T732" t="s">
        <v>82</v>
      </c>
      <c r="U732" t="s"/>
      <c r="V732" t="s">
        <v>83</v>
      </c>
      <c r="W732" t="s">
        <v>84</v>
      </c>
      <c r="X732" t="s"/>
      <c r="Y732" t="s">
        <v>85</v>
      </c>
      <c r="Z732">
        <f>HYPERLINK("https://hotelmonitor-cachepage.eclerx.com/savepage/tk_1542724598089919_sr_2029.html","info")</f>
        <v/>
      </c>
      <c r="AA732" t="n">
        <v>-2636440</v>
      </c>
      <c r="AB732" t="s"/>
      <c r="AC732" t="s"/>
      <c r="AD732" t="s">
        <v>86</v>
      </c>
      <c r="AE732" t="s"/>
      <c r="AF732" t="s"/>
      <c r="AG732" t="s"/>
      <c r="AH732" t="s"/>
      <c r="AI732" t="s"/>
      <c r="AJ732" t="s"/>
      <c r="AK732" t="s">
        <v>87</v>
      </c>
      <c r="AL732" t="s">
        <v>88</v>
      </c>
      <c r="AM732" t="s"/>
      <c r="AN732" t="s">
        <v>87</v>
      </c>
      <c r="AO732" t="s"/>
      <c r="AP732" t="n">
        <v>117</v>
      </c>
      <c r="AQ732" t="s">
        <v>89</v>
      </c>
      <c r="AR732" t="s">
        <v>96</v>
      </c>
      <c r="AS732" t="s"/>
      <c r="AT732" t="s">
        <v>91</v>
      </c>
      <c r="AU732" t="s"/>
      <c r="AV732" t="s"/>
      <c r="AW732" t="s"/>
      <c r="AX732" t="s"/>
      <c r="AY732" t="n">
        <v>2636440</v>
      </c>
      <c r="AZ732" t="s">
        <v>352</v>
      </c>
      <c r="BA732" t="s"/>
      <c r="BB732" t="n">
        <v>110897</v>
      </c>
      <c r="BC732" t="n">
        <v>13.534532</v>
      </c>
      <c r="BD732" t="n">
        <v>43.61396</v>
      </c>
      <c r="BE732" t="s"/>
      <c r="BF732" t="s"/>
      <c r="BG732" t="s"/>
      <c r="BH732" t="s"/>
      <c r="BI732" t="s"/>
      <c r="BJ732" t="s"/>
      <c r="BK732" t="s"/>
      <c r="BL732" t="s"/>
      <c r="BM732" t="s"/>
      <c r="BN732" t="s"/>
      <c r="BO732" t="s"/>
      <c r="BP732" t="s"/>
      <c r="BQ732" t="s"/>
      <c r="BR732" t="s">
        <v>104</v>
      </c>
    </row>
    <row r="733" spans="1:70">
      <c r="A733" t="s">
        <v>70</v>
      </c>
      <c r="B733" t="s">
        <v>71</v>
      </c>
      <c r="C733" t="s">
        <v>72</v>
      </c>
      <c r="D733" t="n">
        <v>2</v>
      </c>
      <c r="E733" t="s">
        <v>354</v>
      </c>
      <c r="F733" t="n">
        <v>-1</v>
      </c>
      <c r="G733" t="s">
        <v>74</v>
      </c>
      <c r="H733" t="s">
        <v>75</v>
      </c>
      <c r="I733" t="s"/>
      <c r="J733" t="s">
        <v>76</v>
      </c>
      <c r="K733" t="n">
        <v>198</v>
      </c>
      <c r="L733" t="s">
        <v>77</v>
      </c>
      <c r="M733" t="s"/>
      <c r="N733" t="s">
        <v>97</v>
      </c>
      <c r="O733" t="s">
        <v>79</v>
      </c>
      <c r="P733" t="s">
        <v>354</v>
      </c>
      <c r="Q733" t="s"/>
      <c r="R733" t="s">
        <v>80</v>
      </c>
      <c r="S733" t="s">
        <v>196</v>
      </c>
      <c r="T733" t="s">
        <v>82</v>
      </c>
      <c r="U733" t="s"/>
      <c r="V733" t="s">
        <v>83</v>
      </c>
      <c r="W733" t="s">
        <v>84</v>
      </c>
      <c r="X733" t="s"/>
      <c r="Y733" t="s">
        <v>85</v>
      </c>
      <c r="Z733">
        <f>HYPERLINK("https://hotelmonitor-cachepage.eclerx.com/savepage/tk_15427244429770858_sr_2029.html","info")</f>
        <v/>
      </c>
      <c r="AA733" t="n">
        <v>-3758141</v>
      </c>
      <c r="AB733" t="s"/>
      <c r="AC733" t="s"/>
      <c r="AD733" t="s">
        <v>86</v>
      </c>
      <c r="AE733" t="s"/>
      <c r="AF733" t="s"/>
      <c r="AG733" t="s"/>
      <c r="AH733" t="s"/>
      <c r="AI733" t="s"/>
      <c r="AJ733" t="s"/>
      <c r="AK733" t="s">
        <v>87</v>
      </c>
      <c r="AL733" t="s">
        <v>88</v>
      </c>
      <c r="AM733" t="s"/>
      <c r="AN733" t="s">
        <v>87</v>
      </c>
      <c r="AO733" t="s"/>
      <c r="AP733" t="n">
        <v>55</v>
      </c>
      <c r="AQ733" t="s">
        <v>89</v>
      </c>
      <c r="AR733" t="s">
        <v>99</v>
      </c>
      <c r="AS733" t="s"/>
      <c r="AT733" t="s">
        <v>91</v>
      </c>
      <c r="AU733" t="s"/>
      <c r="AV733" t="s"/>
      <c r="AW733" t="s"/>
      <c r="AX733" t="s"/>
      <c r="AY733" t="n">
        <v>3758141</v>
      </c>
      <c r="AZ733" t="s">
        <v>355</v>
      </c>
      <c r="BA733" t="s"/>
      <c r="BB733" t="n">
        <v>28473</v>
      </c>
      <c r="BC733" t="n">
        <v>11.342715</v>
      </c>
      <c r="BD733" t="n">
        <v>44.488967</v>
      </c>
      <c r="BE733" t="s"/>
      <c r="BF733" t="s"/>
      <c r="BG733" t="s"/>
      <c r="BH733" t="s"/>
      <c r="BI733" t="s"/>
      <c r="BJ733" t="s"/>
      <c r="BK733" t="s"/>
      <c r="BL733" t="s"/>
      <c r="BM733" t="s"/>
      <c r="BN733" t="s"/>
      <c r="BO733" t="s"/>
      <c r="BP733" t="s"/>
      <c r="BQ733" t="s"/>
      <c r="BR733" t="s">
        <v>93</v>
      </c>
    </row>
    <row r="734" spans="1:70">
      <c r="A734" t="s">
        <v>70</v>
      </c>
      <c r="B734" t="s">
        <v>71</v>
      </c>
      <c r="C734" t="s">
        <v>72</v>
      </c>
      <c r="D734" t="n">
        <v>2</v>
      </c>
      <c r="E734" t="s">
        <v>356</v>
      </c>
      <c r="F734" t="n">
        <v>-1</v>
      </c>
      <c r="G734" t="s">
        <v>74</v>
      </c>
      <c r="H734" t="s">
        <v>75</v>
      </c>
      <c r="I734" t="s"/>
      <c r="J734" t="s">
        <v>76</v>
      </c>
      <c r="K734" t="n">
        <v>476</v>
      </c>
      <c r="L734" t="s">
        <v>77</v>
      </c>
      <c r="M734" t="s"/>
      <c r="N734" t="s">
        <v>153</v>
      </c>
      <c r="O734" t="s">
        <v>79</v>
      </c>
      <c r="P734" t="s">
        <v>356</v>
      </c>
      <c r="Q734" t="s"/>
      <c r="R734" t="s">
        <v>80</v>
      </c>
      <c r="S734" t="s">
        <v>357</v>
      </c>
      <c r="T734" t="s">
        <v>82</v>
      </c>
      <c r="U734" t="s"/>
      <c r="V734" t="s">
        <v>83</v>
      </c>
      <c r="W734" t="s">
        <v>84</v>
      </c>
      <c r="X734" t="s"/>
      <c r="Y734" t="s">
        <v>85</v>
      </c>
      <c r="Z734">
        <f>HYPERLINK("https://hotelmonitor-cachepage.eclerx.com/savepage/tk_15427246274915555_sr_2029.html","info")</f>
        <v/>
      </c>
      <c r="AA734" t="n">
        <v>-6796350</v>
      </c>
      <c r="AB734" t="s"/>
      <c r="AC734" t="s"/>
      <c r="AD734" t="s">
        <v>86</v>
      </c>
      <c r="AE734" t="s"/>
      <c r="AF734" t="s"/>
      <c r="AG734" t="s"/>
      <c r="AH734" t="s"/>
      <c r="AI734" t="s"/>
      <c r="AJ734" t="s"/>
      <c r="AK734" t="s">
        <v>87</v>
      </c>
      <c r="AL734" t="s">
        <v>88</v>
      </c>
      <c r="AM734" t="s"/>
      <c r="AN734" t="s">
        <v>87</v>
      </c>
      <c r="AO734" t="s"/>
      <c r="AP734" t="n">
        <v>129</v>
      </c>
      <c r="AQ734" t="s">
        <v>89</v>
      </c>
      <c r="AR734" t="s">
        <v>96</v>
      </c>
      <c r="AS734" t="s"/>
      <c r="AT734" t="s">
        <v>91</v>
      </c>
      <c r="AU734" t="s"/>
      <c r="AV734" t="s"/>
      <c r="AW734" t="s"/>
      <c r="AX734" t="s"/>
      <c r="AY734" t="n">
        <v>6796350</v>
      </c>
      <c r="AZ734" t="s">
        <v>358</v>
      </c>
      <c r="BA734" t="s"/>
      <c r="BB734" t="n">
        <v>198171</v>
      </c>
      <c r="BC734" t="s"/>
      <c r="BD734" t="s"/>
      <c r="BE734" t="s"/>
      <c r="BF734" t="s"/>
      <c r="BG734" t="s"/>
      <c r="BH734" t="s"/>
      <c r="BI734" t="s"/>
      <c r="BJ734" t="s"/>
      <c r="BK734" t="s"/>
      <c r="BL734" t="s"/>
      <c r="BM734" t="s"/>
      <c r="BN734" t="s"/>
      <c r="BO734" t="s"/>
      <c r="BP734" t="s"/>
      <c r="BQ734" t="s"/>
      <c r="BR734" t="s">
        <v>104</v>
      </c>
    </row>
    <row r="735" spans="1:70">
      <c r="A735" t="s">
        <v>70</v>
      </c>
      <c r="B735" t="s">
        <v>71</v>
      </c>
      <c r="C735" t="s">
        <v>72</v>
      </c>
      <c r="D735" t="n">
        <v>2</v>
      </c>
      <c r="E735" t="s">
        <v>356</v>
      </c>
      <c r="F735" t="n">
        <v>-1</v>
      </c>
      <c r="G735" t="s">
        <v>74</v>
      </c>
      <c r="H735" t="s">
        <v>75</v>
      </c>
      <c r="I735" t="s"/>
      <c r="J735" t="s">
        <v>76</v>
      </c>
      <c r="K735" t="n">
        <v>476</v>
      </c>
      <c r="L735" t="s">
        <v>77</v>
      </c>
      <c r="M735" t="s"/>
      <c r="N735" t="s">
        <v>359</v>
      </c>
      <c r="O735" t="s">
        <v>79</v>
      </c>
      <c r="P735" t="s">
        <v>356</v>
      </c>
      <c r="Q735" t="s"/>
      <c r="R735" t="s">
        <v>80</v>
      </c>
      <c r="S735" t="s">
        <v>357</v>
      </c>
      <c r="T735" t="s">
        <v>82</v>
      </c>
      <c r="U735" t="s"/>
      <c r="V735" t="s">
        <v>83</v>
      </c>
      <c r="W735" t="s">
        <v>84</v>
      </c>
      <c r="X735" t="s"/>
      <c r="Y735" t="s">
        <v>85</v>
      </c>
      <c r="Z735">
        <f>HYPERLINK("https://hotelmonitor-cachepage.eclerx.com/savepage/tk_15427246274915555_sr_2029.html","info")</f>
        <v/>
      </c>
      <c r="AA735" t="n">
        <v>-6796350</v>
      </c>
      <c r="AB735" t="s"/>
      <c r="AC735" t="s"/>
      <c r="AD735" t="s">
        <v>86</v>
      </c>
      <c r="AE735" t="s"/>
      <c r="AF735" t="s"/>
      <c r="AG735" t="s"/>
      <c r="AH735" t="s"/>
      <c r="AI735" t="s"/>
      <c r="AJ735" t="s"/>
      <c r="AK735" t="s">
        <v>87</v>
      </c>
      <c r="AL735" t="s">
        <v>88</v>
      </c>
      <c r="AM735" t="s"/>
      <c r="AN735" t="s">
        <v>87</v>
      </c>
      <c r="AO735" t="s"/>
      <c r="AP735" t="n">
        <v>129</v>
      </c>
      <c r="AQ735" t="s">
        <v>89</v>
      </c>
      <c r="AR735" t="s">
        <v>96</v>
      </c>
      <c r="AS735" t="s"/>
      <c r="AT735" t="s">
        <v>91</v>
      </c>
      <c r="AU735" t="s"/>
      <c r="AV735" t="s"/>
      <c r="AW735" t="s"/>
      <c r="AX735" t="s"/>
      <c r="AY735" t="n">
        <v>6796350</v>
      </c>
      <c r="AZ735" t="s">
        <v>358</v>
      </c>
      <c r="BA735" t="s"/>
      <c r="BB735" t="n">
        <v>198171</v>
      </c>
      <c r="BC735" t="s"/>
      <c r="BD735" t="s"/>
      <c r="BE735" t="s"/>
      <c r="BF735" t="s"/>
      <c r="BG735" t="s"/>
      <c r="BH735" t="s"/>
      <c r="BI735" t="s"/>
      <c r="BJ735" t="s"/>
      <c r="BK735" t="s"/>
      <c r="BL735" t="s"/>
      <c r="BM735" t="s"/>
      <c r="BN735" t="s"/>
      <c r="BO735" t="s"/>
      <c r="BP735" t="s"/>
      <c r="BQ735" t="s"/>
      <c r="BR735" t="s">
        <v>104</v>
      </c>
    </row>
    <row r="736" spans="1:70">
      <c r="A736" t="s">
        <v>70</v>
      </c>
      <c r="B736" t="s">
        <v>71</v>
      </c>
      <c r="C736" t="s">
        <v>72</v>
      </c>
      <c r="D736" t="n">
        <v>2</v>
      </c>
      <c r="E736" t="s">
        <v>356</v>
      </c>
      <c r="F736" t="n">
        <v>-1</v>
      </c>
      <c r="G736" t="s">
        <v>74</v>
      </c>
      <c r="H736" t="s">
        <v>75</v>
      </c>
      <c r="I736" t="s"/>
      <c r="J736" t="s">
        <v>76</v>
      </c>
      <c r="K736" t="n">
        <v>476</v>
      </c>
      <c r="L736" t="s">
        <v>77</v>
      </c>
      <c r="M736" t="s"/>
      <c r="N736" t="s">
        <v>191</v>
      </c>
      <c r="O736" t="s">
        <v>79</v>
      </c>
      <c r="P736" t="s">
        <v>356</v>
      </c>
      <c r="Q736" t="s"/>
      <c r="R736" t="s">
        <v>80</v>
      </c>
      <c r="S736" t="s">
        <v>357</v>
      </c>
      <c r="T736" t="s">
        <v>82</v>
      </c>
      <c r="U736" t="s"/>
      <c r="V736" t="s">
        <v>83</v>
      </c>
      <c r="W736" t="s">
        <v>84</v>
      </c>
      <c r="X736" t="s"/>
      <c r="Y736" t="s">
        <v>85</v>
      </c>
      <c r="Z736">
        <f>HYPERLINK("https://hotelmonitor-cachepage.eclerx.com/savepage/tk_15427246274915555_sr_2029.html","info")</f>
        <v/>
      </c>
      <c r="AA736" t="n">
        <v>-6796350</v>
      </c>
      <c r="AB736" t="s"/>
      <c r="AC736" t="s"/>
      <c r="AD736" t="s">
        <v>86</v>
      </c>
      <c r="AE736" t="s"/>
      <c r="AF736" t="s"/>
      <c r="AG736" t="s"/>
      <c r="AH736" t="s"/>
      <c r="AI736" t="s"/>
      <c r="AJ736" t="s"/>
      <c r="AK736" t="s">
        <v>87</v>
      </c>
      <c r="AL736" t="s">
        <v>88</v>
      </c>
      <c r="AM736" t="s"/>
      <c r="AN736" t="s">
        <v>87</v>
      </c>
      <c r="AO736" t="s"/>
      <c r="AP736" t="n">
        <v>129</v>
      </c>
      <c r="AQ736" t="s">
        <v>89</v>
      </c>
      <c r="AR736" t="s">
        <v>96</v>
      </c>
      <c r="AS736" t="s"/>
      <c r="AT736" t="s">
        <v>91</v>
      </c>
      <c r="AU736" t="s"/>
      <c r="AV736" t="s"/>
      <c r="AW736" t="s"/>
      <c r="AX736" t="s"/>
      <c r="AY736" t="n">
        <v>6796350</v>
      </c>
      <c r="AZ736" t="s">
        <v>358</v>
      </c>
      <c r="BA736" t="s"/>
      <c r="BB736" t="n">
        <v>198171</v>
      </c>
      <c r="BC736" t="s"/>
      <c r="BD736" t="s"/>
      <c r="BE736" t="s"/>
      <c r="BF736" t="s"/>
      <c r="BG736" t="s"/>
      <c r="BH736" t="s"/>
      <c r="BI736" t="s"/>
      <c r="BJ736" t="s"/>
      <c r="BK736" t="s"/>
      <c r="BL736" t="s"/>
      <c r="BM736" t="s"/>
      <c r="BN736" t="s"/>
      <c r="BO736" t="s"/>
      <c r="BP736" t="s"/>
      <c r="BQ736" t="s"/>
      <c r="BR736" t="s">
        <v>104</v>
      </c>
    </row>
    <row r="737" spans="1:70">
      <c r="A737" t="s">
        <v>70</v>
      </c>
      <c r="B737" t="s">
        <v>71</v>
      </c>
      <c r="C737" t="s">
        <v>72</v>
      </c>
      <c r="D737" t="n">
        <v>2</v>
      </c>
      <c r="E737" t="s">
        <v>356</v>
      </c>
      <c r="F737" t="n">
        <v>-1</v>
      </c>
      <c r="G737" t="s">
        <v>74</v>
      </c>
      <c r="H737" t="s">
        <v>75</v>
      </c>
      <c r="I737" t="s"/>
      <c r="J737" t="s">
        <v>76</v>
      </c>
      <c r="K737" t="n">
        <v>542</v>
      </c>
      <c r="L737" t="s">
        <v>77</v>
      </c>
      <c r="M737" t="s"/>
      <c r="N737" t="s">
        <v>153</v>
      </c>
      <c r="O737" t="s">
        <v>79</v>
      </c>
      <c r="P737" t="s">
        <v>356</v>
      </c>
      <c r="Q737" t="s"/>
      <c r="R737" t="s">
        <v>80</v>
      </c>
      <c r="S737" t="s">
        <v>360</v>
      </c>
      <c r="T737" t="s">
        <v>82</v>
      </c>
      <c r="U737" t="s"/>
      <c r="V737" t="s">
        <v>83</v>
      </c>
      <c r="W737" t="s">
        <v>108</v>
      </c>
      <c r="X737" t="s"/>
      <c r="Y737" t="s">
        <v>85</v>
      </c>
      <c r="Z737">
        <f>HYPERLINK("https://hotelmonitor-cachepage.eclerx.com/savepage/tk_15427246274915555_sr_2029.html","info")</f>
        <v/>
      </c>
      <c r="AA737" t="n">
        <v>-6796350</v>
      </c>
      <c r="AB737" t="s"/>
      <c r="AC737" t="s"/>
      <c r="AD737" t="s">
        <v>86</v>
      </c>
      <c r="AE737" t="s"/>
      <c r="AF737" t="s"/>
      <c r="AG737" t="s"/>
      <c r="AH737" t="s"/>
      <c r="AI737" t="s"/>
      <c r="AJ737" t="s"/>
      <c r="AK737" t="s">
        <v>87</v>
      </c>
      <c r="AL737" t="s">
        <v>88</v>
      </c>
      <c r="AM737" t="s"/>
      <c r="AN737" t="s">
        <v>87</v>
      </c>
      <c r="AO737" t="s"/>
      <c r="AP737" t="n">
        <v>129</v>
      </c>
      <c r="AQ737" t="s">
        <v>89</v>
      </c>
      <c r="AR737" t="s">
        <v>96</v>
      </c>
      <c r="AS737" t="s"/>
      <c r="AT737" t="s">
        <v>91</v>
      </c>
      <c r="AU737" t="s"/>
      <c r="AV737" t="s"/>
      <c r="AW737" t="s"/>
      <c r="AX737" t="s"/>
      <c r="AY737" t="n">
        <v>6796350</v>
      </c>
      <c r="AZ737" t="s">
        <v>358</v>
      </c>
      <c r="BA737" t="s"/>
      <c r="BB737" t="n">
        <v>198171</v>
      </c>
      <c r="BC737" t="s"/>
      <c r="BD737" t="s"/>
      <c r="BE737" t="s"/>
      <c r="BF737" t="s"/>
      <c r="BG737" t="s"/>
      <c r="BH737" t="s"/>
      <c r="BI737" t="s"/>
      <c r="BJ737" t="s"/>
      <c r="BK737" t="s"/>
      <c r="BL737" t="s"/>
      <c r="BM737" t="s"/>
      <c r="BN737" t="s"/>
      <c r="BO737" t="s"/>
      <c r="BP737" t="s"/>
      <c r="BQ737" t="s"/>
      <c r="BR737" t="s">
        <v>104</v>
      </c>
    </row>
    <row r="738" spans="1:70">
      <c r="A738" t="s">
        <v>70</v>
      </c>
      <c r="B738" t="s">
        <v>71</v>
      </c>
      <c r="C738" t="s">
        <v>72</v>
      </c>
      <c r="D738" t="n">
        <v>2</v>
      </c>
      <c r="E738" t="s">
        <v>356</v>
      </c>
      <c r="F738" t="n">
        <v>-1</v>
      </c>
      <c r="G738" t="s">
        <v>74</v>
      </c>
      <c r="H738" t="s">
        <v>75</v>
      </c>
      <c r="I738" t="s"/>
      <c r="J738" t="s">
        <v>76</v>
      </c>
      <c r="K738" t="n">
        <v>542</v>
      </c>
      <c r="L738" t="s">
        <v>77</v>
      </c>
      <c r="M738" t="s"/>
      <c r="N738" t="s">
        <v>191</v>
      </c>
      <c r="O738" t="s">
        <v>79</v>
      </c>
      <c r="P738" t="s">
        <v>356</v>
      </c>
      <c r="Q738" t="s"/>
      <c r="R738" t="s">
        <v>80</v>
      </c>
      <c r="S738" t="s">
        <v>360</v>
      </c>
      <c r="T738" t="s">
        <v>82</v>
      </c>
      <c r="U738" t="s"/>
      <c r="V738" t="s">
        <v>83</v>
      </c>
      <c r="W738" t="s">
        <v>108</v>
      </c>
      <c r="X738" t="s"/>
      <c r="Y738" t="s">
        <v>85</v>
      </c>
      <c r="Z738">
        <f>HYPERLINK("https://hotelmonitor-cachepage.eclerx.com/savepage/tk_15427246274915555_sr_2029.html","info")</f>
        <v/>
      </c>
      <c r="AA738" t="n">
        <v>-6796350</v>
      </c>
      <c r="AB738" t="s"/>
      <c r="AC738" t="s"/>
      <c r="AD738" t="s">
        <v>86</v>
      </c>
      <c r="AE738" t="s"/>
      <c r="AF738" t="s"/>
      <c r="AG738" t="s"/>
      <c r="AH738" t="s"/>
      <c r="AI738" t="s"/>
      <c r="AJ738" t="s"/>
      <c r="AK738" t="s">
        <v>87</v>
      </c>
      <c r="AL738" t="s">
        <v>88</v>
      </c>
      <c r="AM738" t="s"/>
      <c r="AN738" t="s">
        <v>87</v>
      </c>
      <c r="AO738" t="s"/>
      <c r="AP738" t="n">
        <v>129</v>
      </c>
      <c r="AQ738" t="s">
        <v>89</v>
      </c>
      <c r="AR738" t="s">
        <v>96</v>
      </c>
      <c r="AS738" t="s"/>
      <c r="AT738" t="s">
        <v>91</v>
      </c>
      <c r="AU738" t="s"/>
      <c r="AV738" t="s"/>
      <c r="AW738" t="s"/>
      <c r="AX738" t="s"/>
      <c r="AY738" t="n">
        <v>6796350</v>
      </c>
      <c r="AZ738" t="s">
        <v>358</v>
      </c>
      <c r="BA738" t="s"/>
      <c r="BB738" t="n">
        <v>198171</v>
      </c>
      <c r="BC738" t="s"/>
      <c r="BD738" t="s"/>
      <c r="BE738" t="s"/>
      <c r="BF738" t="s"/>
      <c r="BG738" t="s"/>
      <c r="BH738" t="s"/>
      <c r="BI738" t="s"/>
      <c r="BJ738" t="s"/>
      <c r="BK738" t="s"/>
      <c r="BL738" t="s"/>
      <c r="BM738" t="s"/>
      <c r="BN738" t="s"/>
      <c r="BO738" t="s"/>
      <c r="BP738" t="s"/>
      <c r="BQ738" t="s"/>
      <c r="BR738" t="s">
        <v>104</v>
      </c>
    </row>
    <row r="739" spans="1:70">
      <c r="A739" t="s">
        <v>70</v>
      </c>
      <c r="B739" t="s">
        <v>71</v>
      </c>
      <c r="C739" t="s">
        <v>72</v>
      </c>
      <c r="D739" t="n">
        <v>2</v>
      </c>
      <c r="E739" t="s">
        <v>356</v>
      </c>
      <c r="F739" t="n">
        <v>-1</v>
      </c>
      <c r="G739" t="s">
        <v>74</v>
      </c>
      <c r="H739" t="s">
        <v>75</v>
      </c>
      <c r="I739" t="s"/>
      <c r="J739" t="s">
        <v>76</v>
      </c>
      <c r="K739" t="n">
        <v>542</v>
      </c>
      <c r="L739" t="s">
        <v>77</v>
      </c>
      <c r="M739" t="s"/>
      <c r="N739" t="s">
        <v>359</v>
      </c>
      <c r="O739" t="s">
        <v>79</v>
      </c>
      <c r="P739" t="s">
        <v>356</v>
      </c>
      <c r="Q739" t="s"/>
      <c r="R739" t="s">
        <v>80</v>
      </c>
      <c r="S739" t="s">
        <v>360</v>
      </c>
      <c r="T739" t="s">
        <v>82</v>
      </c>
      <c r="U739" t="s"/>
      <c r="V739" t="s">
        <v>83</v>
      </c>
      <c r="W739" t="s">
        <v>108</v>
      </c>
      <c r="X739" t="s"/>
      <c r="Y739" t="s">
        <v>85</v>
      </c>
      <c r="Z739">
        <f>HYPERLINK("https://hotelmonitor-cachepage.eclerx.com/savepage/tk_15427246274915555_sr_2029.html","info")</f>
        <v/>
      </c>
      <c r="AA739" t="n">
        <v>-6796350</v>
      </c>
      <c r="AB739" t="s"/>
      <c r="AC739" t="s"/>
      <c r="AD739" t="s">
        <v>86</v>
      </c>
      <c r="AE739" t="s"/>
      <c r="AF739" t="s"/>
      <c r="AG739" t="s"/>
      <c r="AH739" t="s"/>
      <c r="AI739" t="s"/>
      <c r="AJ739" t="s"/>
      <c r="AK739" t="s">
        <v>87</v>
      </c>
      <c r="AL739" t="s">
        <v>88</v>
      </c>
      <c r="AM739" t="s"/>
      <c r="AN739" t="s">
        <v>87</v>
      </c>
      <c r="AO739" t="s"/>
      <c r="AP739" t="n">
        <v>129</v>
      </c>
      <c r="AQ739" t="s">
        <v>89</v>
      </c>
      <c r="AR739" t="s">
        <v>96</v>
      </c>
      <c r="AS739" t="s"/>
      <c r="AT739" t="s">
        <v>91</v>
      </c>
      <c r="AU739" t="s"/>
      <c r="AV739" t="s"/>
      <c r="AW739" t="s"/>
      <c r="AX739" t="s"/>
      <c r="AY739" t="n">
        <v>6796350</v>
      </c>
      <c r="AZ739" t="s">
        <v>358</v>
      </c>
      <c r="BA739" t="s"/>
      <c r="BB739" t="n">
        <v>198171</v>
      </c>
      <c r="BC739" t="s"/>
      <c r="BD739" t="s"/>
      <c r="BE739" t="s"/>
      <c r="BF739" t="s"/>
      <c r="BG739" t="s"/>
      <c r="BH739" t="s"/>
      <c r="BI739" t="s"/>
      <c r="BJ739" t="s"/>
      <c r="BK739" t="s"/>
      <c r="BL739" t="s"/>
      <c r="BM739" t="s"/>
      <c r="BN739" t="s"/>
      <c r="BO739" t="s"/>
      <c r="BP739" t="s"/>
      <c r="BQ739" t="s"/>
      <c r="BR739" t="s">
        <v>104</v>
      </c>
    </row>
    <row r="740" spans="1:70">
      <c r="A740" t="s">
        <v>70</v>
      </c>
      <c r="B740" t="s">
        <v>71</v>
      </c>
      <c r="C740" t="s">
        <v>72</v>
      </c>
      <c r="D740" t="n">
        <v>2</v>
      </c>
      <c r="E740" t="s">
        <v>356</v>
      </c>
      <c r="F740" t="n">
        <v>-1</v>
      </c>
      <c r="G740" t="s">
        <v>74</v>
      </c>
      <c r="H740" t="s">
        <v>75</v>
      </c>
      <c r="I740" t="s"/>
      <c r="J740" t="s">
        <v>76</v>
      </c>
      <c r="K740" t="n">
        <v>580</v>
      </c>
      <c r="L740" t="s">
        <v>77</v>
      </c>
      <c r="M740" t="s"/>
      <c r="N740" t="s">
        <v>191</v>
      </c>
      <c r="O740" t="s">
        <v>79</v>
      </c>
      <c r="P740" t="s">
        <v>356</v>
      </c>
      <c r="Q740" t="s"/>
      <c r="R740" t="s">
        <v>80</v>
      </c>
      <c r="S740" t="s">
        <v>361</v>
      </c>
      <c r="T740" t="s">
        <v>82</v>
      </c>
      <c r="U740" t="s"/>
      <c r="V740" t="s">
        <v>83</v>
      </c>
      <c r="W740" t="s">
        <v>161</v>
      </c>
      <c r="X740" t="s"/>
      <c r="Y740" t="s">
        <v>85</v>
      </c>
      <c r="Z740">
        <f>HYPERLINK("https://hotelmonitor-cachepage.eclerx.com/savepage/tk_15427246274915555_sr_2029.html","info")</f>
        <v/>
      </c>
      <c r="AA740" t="n">
        <v>-6796350</v>
      </c>
      <c r="AB740" t="s"/>
      <c r="AC740" t="s"/>
      <c r="AD740" t="s">
        <v>86</v>
      </c>
      <c r="AE740" t="s"/>
      <c r="AF740" t="s"/>
      <c r="AG740" t="s"/>
      <c r="AH740" t="s"/>
      <c r="AI740" t="s"/>
      <c r="AJ740" t="s"/>
      <c r="AK740" t="s">
        <v>87</v>
      </c>
      <c r="AL740" t="s">
        <v>88</v>
      </c>
      <c r="AM740" t="s"/>
      <c r="AN740" t="s">
        <v>87</v>
      </c>
      <c r="AO740" t="s"/>
      <c r="AP740" t="n">
        <v>129</v>
      </c>
      <c r="AQ740" t="s">
        <v>89</v>
      </c>
      <c r="AR740" t="s">
        <v>96</v>
      </c>
      <c r="AS740" t="s"/>
      <c r="AT740" t="s">
        <v>91</v>
      </c>
      <c r="AU740" t="s"/>
      <c r="AV740" t="s"/>
      <c r="AW740" t="s"/>
      <c r="AX740" t="s"/>
      <c r="AY740" t="n">
        <v>6796350</v>
      </c>
      <c r="AZ740" t="s">
        <v>358</v>
      </c>
      <c r="BA740" t="s"/>
      <c r="BB740" t="n">
        <v>198171</v>
      </c>
      <c r="BC740" t="s"/>
      <c r="BD740" t="s"/>
      <c r="BE740" t="s"/>
      <c r="BF740" t="s"/>
      <c r="BG740" t="s"/>
      <c r="BH740" t="s"/>
      <c r="BI740" t="s"/>
      <c r="BJ740" t="s"/>
      <c r="BK740" t="s"/>
      <c r="BL740" t="s"/>
      <c r="BM740" t="s"/>
      <c r="BN740" t="s"/>
      <c r="BO740" t="s"/>
      <c r="BP740" t="s"/>
      <c r="BQ740" t="s"/>
      <c r="BR740" t="s">
        <v>104</v>
      </c>
    </row>
    <row r="741" spans="1:70">
      <c r="A741" t="s">
        <v>70</v>
      </c>
      <c r="B741" t="s">
        <v>71</v>
      </c>
      <c r="C741" t="s">
        <v>72</v>
      </c>
      <c r="D741" t="n">
        <v>2</v>
      </c>
      <c r="E741" t="s">
        <v>356</v>
      </c>
      <c r="F741" t="n">
        <v>-1</v>
      </c>
      <c r="G741" t="s">
        <v>74</v>
      </c>
      <c r="H741" t="s">
        <v>75</v>
      </c>
      <c r="I741" t="s"/>
      <c r="J741" t="s">
        <v>76</v>
      </c>
      <c r="K741" t="n">
        <v>580</v>
      </c>
      <c r="L741" t="s">
        <v>77</v>
      </c>
      <c r="M741" t="s"/>
      <c r="N741" t="s">
        <v>359</v>
      </c>
      <c r="O741" t="s">
        <v>79</v>
      </c>
      <c r="P741" t="s">
        <v>356</v>
      </c>
      <c r="Q741" t="s"/>
      <c r="R741" t="s">
        <v>80</v>
      </c>
      <c r="S741" t="s">
        <v>361</v>
      </c>
      <c r="T741" t="s">
        <v>82</v>
      </c>
      <c r="U741" t="s"/>
      <c r="V741" t="s">
        <v>83</v>
      </c>
      <c r="W741" t="s">
        <v>161</v>
      </c>
      <c r="X741" t="s"/>
      <c r="Y741" t="s">
        <v>85</v>
      </c>
      <c r="Z741">
        <f>HYPERLINK("https://hotelmonitor-cachepage.eclerx.com/savepage/tk_15427246274915555_sr_2029.html","info")</f>
        <v/>
      </c>
      <c r="AA741" t="n">
        <v>-6796350</v>
      </c>
      <c r="AB741" t="s"/>
      <c r="AC741" t="s"/>
      <c r="AD741" t="s">
        <v>86</v>
      </c>
      <c r="AE741" t="s"/>
      <c r="AF741" t="s"/>
      <c r="AG741" t="s"/>
      <c r="AH741" t="s"/>
      <c r="AI741" t="s"/>
      <c r="AJ741" t="s"/>
      <c r="AK741" t="s">
        <v>87</v>
      </c>
      <c r="AL741" t="s">
        <v>88</v>
      </c>
      <c r="AM741" t="s"/>
      <c r="AN741" t="s">
        <v>87</v>
      </c>
      <c r="AO741" t="s"/>
      <c r="AP741" t="n">
        <v>129</v>
      </c>
      <c r="AQ741" t="s">
        <v>89</v>
      </c>
      <c r="AR741" t="s">
        <v>96</v>
      </c>
      <c r="AS741" t="s"/>
      <c r="AT741" t="s">
        <v>91</v>
      </c>
      <c r="AU741" t="s"/>
      <c r="AV741" t="s"/>
      <c r="AW741" t="s"/>
      <c r="AX741" t="s"/>
      <c r="AY741" t="n">
        <v>6796350</v>
      </c>
      <c r="AZ741" t="s">
        <v>358</v>
      </c>
      <c r="BA741" t="s"/>
      <c r="BB741" t="n">
        <v>198171</v>
      </c>
      <c r="BC741" t="s"/>
      <c r="BD741" t="s"/>
      <c r="BE741" t="s"/>
      <c r="BF741" t="s"/>
      <c r="BG741" t="s"/>
      <c r="BH741" t="s"/>
      <c r="BI741" t="s"/>
      <c r="BJ741" t="s"/>
      <c r="BK741" t="s"/>
      <c r="BL741" t="s"/>
      <c r="BM741" t="s"/>
      <c r="BN741" t="s"/>
      <c r="BO741" t="s"/>
      <c r="BP741" t="s"/>
      <c r="BQ741" t="s"/>
      <c r="BR741" t="s">
        <v>104</v>
      </c>
    </row>
    <row r="742" spans="1:70">
      <c r="A742" t="s">
        <v>70</v>
      </c>
      <c r="B742" t="s">
        <v>71</v>
      </c>
      <c r="C742" t="s">
        <v>72</v>
      </c>
      <c r="D742" t="n">
        <v>2</v>
      </c>
      <c r="E742" t="s">
        <v>356</v>
      </c>
      <c r="F742" t="n">
        <v>-1</v>
      </c>
      <c r="G742" t="s">
        <v>74</v>
      </c>
      <c r="H742" t="s">
        <v>75</v>
      </c>
      <c r="I742" t="s"/>
      <c r="J742" t="s">
        <v>76</v>
      </c>
      <c r="K742" t="n">
        <v>580</v>
      </c>
      <c r="L742" t="s">
        <v>77</v>
      </c>
      <c r="M742" t="s"/>
      <c r="N742" t="s">
        <v>153</v>
      </c>
      <c r="O742" t="s">
        <v>79</v>
      </c>
      <c r="P742" t="s">
        <v>356</v>
      </c>
      <c r="Q742" t="s"/>
      <c r="R742" t="s">
        <v>80</v>
      </c>
      <c r="S742" t="s">
        <v>361</v>
      </c>
      <c r="T742" t="s">
        <v>82</v>
      </c>
      <c r="U742" t="s"/>
      <c r="V742" t="s">
        <v>83</v>
      </c>
      <c r="W742" t="s">
        <v>161</v>
      </c>
      <c r="X742" t="s"/>
      <c r="Y742" t="s">
        <v>85</v>
      </c>
      <c r="Z742">
        <f>HYPERLINK("https://hotelmonitor-cachepage.eclerx.com/savepage/tk_15427246274915555_sr_2029.html","info")</f>
        <v/>
      </c>
      <c r="AA742" t="n">
        <v>-6796350</v>
      </c>
      <c r="AB742" t="s"/>
      <c r="AC742" t="s"/>
      <c r="AD742" t="s">
        <v>86</v>
      </c>
      <c r="AE742" t="s"/>
      <c r="AF742" t="s"/>
      <c r="AG742" t="s"/>
      <c r="AH742" t="s"/>
      <c r="AI742" t="s"/>
      <c r="AJ742" t="s"/>
      <c r="AK742" t="s">
        <v>87</v>
      </c>
      <c r="AL742" t="s">
        <v>88</v>
      </c>
      <c r="AM742" t="s"/>
      <c r="AN742" t="s">
        <v>87</v>
      </c>
      <c r="AO742" t="s"/>
      <c r="AP742" t="n">
        <v>129</v>
      </c>
      <c r="AQ742" t="s">
        <v>89</v>
      </c>
      <c r="AR742" t="s">
        <v>96</v>
      </c>
      <c r="AS742" t="s"/>
      <c r="AT742" t="s">
        <v>91</v>
      </c>
      <c r="AU742" t="s"/>
      <c r="AV742" t="s"/>
      <c r="AW742" t="s"/>
      <c r="AX742" t="s"/>
      <c r="AY742" t="n">
        <v>6796350</v>
      </c>
      <c r="AZ742" t="s">
        <v>358</v>
      </c>
      <c r="BA742" t="s"/>
      <c r="BB742" t="n">
        <v>198171</v>
      </c>
      <c r="BC742" t="s"/>
      <c r="BD742" t="s"/>
      <c r="BE742" t="s"/>
      <c r="BF742" t="s"/>
      <c r="BG742" t="s"/>
      <c r="BH742" t="s"/>
      <c r="BI742" t="s"/>
      <c r="BJ742" t="s"/>
      <c r="BK742" t="s"/>
      <c r="BL742" t="s"/>
      <c r="BM742" t="s"/>
      <c r="BN742" t="s"/>
      <c r="BO742" t="s"/>
      <c r="BP742" t="s"/>
      <c r="BQ742" t="s"/>
      <c r="BR742" t="s">
        <v>104</v>
      </c>
    </row>
    <row r="743" spans="1:70">
      <c r="A743" t="s">
        <v>70</v>
      </c>
      <c r="B743" t="s">
        <v>71</v>
      </c>
      <c r="C743" t="s">
        <v>72</v>
      </c>
      <c r="D743" t="n">
        <v>2</v>
      </c>
      <c r="E743" t="s">
        <v>362</v>
      </c>
      <c r="F743" t="n">
        <v>2035400</v>
      </c>
      <c r="G743" t="s">
        <v>74</v>
      </c>
      <c r="H743" t="s">
        <v>75</v>
      </c>
      <c r="I743" t="s"/>
      <c r="J743" t="s">
        <v>76</v>
      </c>
      <c r="K743" t="n">
        <v>49</v>
      </c>
      <c r="L743" t="s">
        <v>77</v>
      </c>
      <c r="M743" t="s"/>
      <c r="N743" t="s">
        <v>363</v>
      </c>
      <c r="O743" t="s">
        <v>79</v>
      </c>
      <c r="P743" t="s">
        <v>364</v>
      </c>
      <c r="Q743" t="s"/>
      <c r="R743" t="s">
        <v>253</v>
      </c>
      <c r="S743" t="s">
        <v>316</v>
      </c>
      <c r="T743" t="s">
        <v>82</v>
      </c>
      <c r="U743" t="s"/>
      <c r="V743" t="s">
        <v>83</v>
      </c>
      <c r="W743" t="s">
        <v>84</v>
      </c>
      <c r="X743" t="s"/>
      <c r="Y743" t="s">
        <v>85</v>
      </c>
      <c r="Z743">
        <f>HYPERLINK("https://hotelmonitor-cachepage.eclerx.com/savepage/tk_1542724474632541_sr_2029.html","info")</f>
        <v/>
      </c>
      <c r="AA743" t="n">
        <v>338434</v>
      </c>
      <c r="AB743" t="s"/>
      <c r="AC743" t="s"/>
      <c r="AD743" t="s">
        <v>86</v>
      </c>
      <c r="AE743" t="s"/>
      <c r="AF743" t="s"/>
      <c r="AG743" t="s"/>
      <c r="AH743" t="s"/>
      <c r="AI743" t="s"/>
      <c r="AJ743" t="s"/>
      <c r="AK743" t="s">
        <v>87</v>
      </c>
      <c r="AL743" t="s">
        <v>88</v>
      </c>
      <c r="AM743" t="s"/>
      <c r="AN743" t="s">
        <v>87</v>
      </c>
      <c r="AO743" t="s"/>
      <c r="AP743" t="n">
        <v>67</v>
      </c>
      <c r="AQ743" t="s">
        <v>89</v>
      </c>
      <c r="AR743" t="s">
        <v>90</v>
      </c>
      <c r="AS743" t="s"/>
      <c r="AT743" t="s">
        <v>91</v>
      </c>
      <c r="AU743" t="s"/>
      <c r="AV743" t="s"/>
      <c r="AW743" t="s"/>
      <c r="AX743" t="s"/>
      <c r="AY743" t="n">
        <v>2311880</v>
      </c>
      <c r="AZ743" t="s">
        <v>365</v>
      </c>
      <c r="BA743" t="s"/>
      <c r="BB743" t="n">
        <v>72660</v>
      </c>
      <c r="BC743" t="n">
        <v>12.589752</v>
      </c>
      <c r="BD743" t="n">
        <v>44.059732</v>
      </c>
      <c r="BE743" t="s"/>
      <c r="BF743" t="s"/>
      <c r="BG743" t="s"/>
      <c r="BH743" t="s"/>
      <c r="BI743" t="s"/>
      <c r="BJ743" t="s"/>
      <c r="BK743" t="s"/>
      <c r="BL743" t="s"/>
      <c r="BM743" t="s"/>
      <c r="BN743" t="s"/>
      <c r="BO743" t="s"/>
      <c r="BP743" t="s"/>
      <c r="BQ743" t="s"/>
      <c r="BR743" t="s">
        <v>93</v>
      </c>
    </row>
    <row r="744" spans="1:70">
      <c r="A744" t="s">
        <v>70</v>
      </c>
      <c r="B744" t="s">
        <v>71</v>
      </c>
      <c r="C744" t="s">
        <v>72</v>
      </c>
      <c r="D744" t="n">
        <v>2</v>
      </c>
      <c r="E744" t="s">
        <v>362</v>
      </c>
      <c r="F744" t="n">
        <v>2035400</v>
      </c>
      <c r="G744" t="s">
        <v>74</v>
      </c>
      <c r="H744" t="s">
        <v>75</v>
      </c>
      <c r="I744" t="s"/>
      <c r="J744" t="s">
        <v>76</v>
      </c>
      <c r="K744" t="n">
        <v>49</v>
      </c>
      <c r="L744" t="s">
        <v>77</v>
      </c>
      <c r="M744" t="s"/>
      <c r="N744" t="s">
        <v>363</v>
      </c>
      <c r="O744" t="s">
        <v>79</v>
      </c>
      <c r="P744" t="s">
        <v>364</v>
      </c>
      <c r="Q744" t="s"/>
      <c r="R744" t="s">
        <v>253</v>
      </c>
      <c r="S744" t="s">
        <v>316</v>
      </c>
      <c r="T744" t="s">
        <v>82</v>
      </c>
      <c r="U744" t="s"/>
      <c r="V744" t="s">
        <v>83</v>
      </c>
      <c r="W744" t="s">
        <v>84</v>
      </c>
      <c r="X744" t="s"/>
      <c r="Y744" t="s">
        <v>85</v>
      </c>
      <c r="Z744">
        <f>HYPERLINK("https://hotelmonitor-cachepage.eclerx.com/savepage/tk_1542724474632541_sr_2029.html","info")</f>
        <v/>
      </c>
      <c r="AA744" t="n">
        <v>338434</v>
      </c>
      <c r="AB744" t="s"/>
      <c r="AC744" t="s"/>
      <c r="AD744" t="s">
        <v>86</v>
      </c>
      <c r="AE744" t="s"/>
      <c r="AF744" t="s"/>
      <c r="AG744" t="s"/>
      <c r="AH744" t="s"/>
      <c r="AI744" t="s"/>
      <c r="AJ744" t="s"/>
      <c r="AK744" t="s">
        <v>87</v>
      </c>
      <c r="AL744" t="s">
        <v>88</v>
      </c>
      <c r="AM744" t="s"/>
      <c r="AN744" t="s">
        <v>87</v>
      </c>
      <c r="AO744" t="s"/>
      <c r="AP744" t="n">
        <v>67</v>
      </c>
      <c r="AQ744" t="s">
        <v>89</v>
      </c>
      <c r="AR744" t="s">
        <v>366</v>
      </c>
      <c r="AS744" t="s"/>
      <c r="AT744" t="s">
        <v>91</v>
      </c>
      <c r="AU744" t="s"/>
      <c r="AV744" t="s"/>
      <c r="AW744" t="s"/>
      <c r="AX744" t="s"/>
      <c r="AY744" t="n">
        <v>2311880</v>
      </c>
      <c r="AZ744" t="s">
        <v>365</v>
      </c>
      <c r="BA744" t="s"/>
      <c r="BB744" t="n">
        <v>72660</v>
      </c>
      <c r="BC744" t="n">
        <v>12.589752</v>
      </c>
      <c r="BD744" t="n">
        <v>44.059732</v>
      </c>
      <c r="BE744" t="s"/>
      <c r="BF744" t="s"/>
      <c r="BG744" t="s"/>
      <c r="BH744" t="s"/>
      <c r="BI744" t="s"/>
      <c r="BJ744" t="s"/>
      <c r="BK744" t="s"/>
      <c r="BL744" t="s"/>
      <c r="BM744" t="s"/>
      <c r="BN744" t="s"/>
      <c r="BO744" t="s"/>
      <c r="BP744" t="s"/>
      <c r="BQ744" t="s"/>
      <c r="BR744" t="s">
        <v>93</v>
      </c>
    </row>
    <row r="745" spans="1:70">
      <c r="A745" t="s">
        <v>70</v>
      </c>
      <c r="B745" t="s">
        <v>71</v>
      </c>
      <c r="C745" t="s">
        <v>72</v>
      </c>
      <c r="D745" t="n">
        <v>2</v>
      </c>
      <c r="E745" t="s">
        <v>362</v>
      </c>
      <c r="F745" t="n">
        <v>2035400</v>
      </c>
      <c r="G745" t="s">
        <v>74</v>
      </c>
      <c r="H745" t="s">
        <v>75</v>
      </c>
      <c r="I745" t="s"/>
      <c r="J745" t="s">
        <v>76</v>
      </c>
      <c r="K745" t="n">
        <v>68</v>
      </c>
      <c r="L745" t="s">
        <v>77</v>
      </c>
      <c r="M745" t="s"/>
      <c r="N745" t="s">
        <v>367</v>
      </c>
      <c r="O745" t="s">
        <v>79</v>
      </c>
      <c r="P745" t="s">
        <v>364</v>
      </c>
      <c r="Q745" t="s"/>
      <c r="R745" t="s">
        <v>253</v>
      </c>
      <c r="S745" t="s">
        <v>368</v>
      </c>
      <c r="T745" t="s">
        <v>82</v>
      </c>
      <c r="U745" t="s"/>
      <c r="V745" t="s">
        <v>83</v>
      </c>
      <c r="W745" t="s">
        <v>84</v>
      </c>
      <c r="X745" t="s"/>
      <c r="Y745" t="s">
        <v>85</v>
      </c>
      <c r="Z745">
        <f>HYPERLINK("https://hotelmonitor-cachepage.eclerx.com/savepage/tk_1542724474632541_sr_2029.html","info")</f>
        <v/>
      </c>
      <c r="AA745" t="n">
        <v>338434</v>
      </c>
      <c r="AB745" t="s"/>
      <c r="AC745" t="s"/>
      <c r="AD745" t="s">
        <v>86</v>
      </c>
      <c r="AE745" t="s"/>
      <c r="AF745" t="s"/>
      <c r="AG745" t="s"/>
      <c r="AH745" t="s"/>
      <c r="AI745" t="s"/>
      <c r="AJ745" t="s"/>
      <c r="AK745" t="s">
        <v>87</v>
      </c>
      <c r="AL745" t="s">
        <v>88</v>
      </c>
      <c r="AM745" t="s"/>
      <c r="AN745" t="s">
        <v>87</v>
      </c>
      <c r="AO745" t="s"/>
      <c r="AP745" t="n">
        <v>67</v>
      </c>
      <c r="AQ745" t="s">
        <v>89</v>
      </c>
      <c r="AR745" t="s">
        <v>90</v>
      </c>
      <c r="AS745" t="s"/>
      <c r="AT745" t="s">
        <v>91</v>
      </c>
      <c r="AU745" t="s"/>
      <c r="AV745" t="s"/>
      <c r="AW745" t="s"/>
      <c r="AX745" t="s"/>
      <c r="AY745" t="n">
        <v>2311880</v>
      </c>
      <c r="AZ745" t="s">
        <v>365</v>
      </c>
      <c r="BA745" t="s"/>
      <c r="BB745" t="n">
        <v>72660</v>
      </c>
      <c r="BC745" t="n">
        <v>12.589752</v>
      </c>
      <c r="BD745" t="n">
        <v>44.059732</v>
      </c>
      <c r="BE745" t="s"/>
      <c r="BF745" t="s"/>
      <c r="BG745" t="s"/>
      <c r="BH745" t="s"/>
      <c r="BI745" t="s"/>
      <c r="BJ745" t="s"/>
      <c r="BK745" t="s"/>
      <c r="BL745" t="s"/>
      <c r="BM745" t="s"/>
      <c r="BN745" t="s"/>
      <c r="BO745" t="s"/>
      <c r="BP745" t="s"/>
      <c r="BQ745" t="s"/>
      <c r="BR745" t="s">
        <v>93</v>
      </c>
    </row>
    <row r="746" spans="1:70">
      <c r="A746" t="s">
        <v>70</v>
      </c>
      <c r="B746" t="s">
        <v>71</v>
      </c>
      <c r="C746" t="s">
        <v>72</v>
      </c>
      <c r="D746" t="n">
        <v>2</v>
      </c>
      <c r="E746" t="s">
        <v>362</v>
      </c>
      <c r="F746" t="n">
        <v>2035400</v>
      </c>
      <c r="G746" t="s">
        <v>74</v>
      </c>
      <c r="H746" t="s">
        <v>75</v>
      </c>
      <c r="I746" t="s"/>
      <c r="J746" t="s">
        <v>76</v>
      </c>
      <c r="K746" t="n">
        <v>68</v>
      </c>
      <c r="L746" t="s">
        <v>77</v>
      </c>
      <c r="M746" t="s"/>
      <c r="N746" t="s">
        <v>367</v>
      </c>
      <c r="O746" t="s">
        <v>79</v>
      </c>
      <c r="P746" t="s">
        <v>364</v>
      </c>
      <c r="Q746" t="s"/>
      <c r="R746" t="s">
        <v>253</v>
      </c>
      <c r="S746" t="s">
        <v>368</v>
      </c>
      <c r="T746" t="s">
        <v>82</v>
      </c>
      <c r="U746" t="s"/>
      <c r="V746" t="s">
        <v>83</v>
      </c>
      <c r="W746" t="s">
        <v>84</v>
      </c>
      <c r="X746" t="s"/>
      <c r="Y746" t="s">
        <v>85</v>
      </c>
      <c r="Z746">
        <f>HYPERLINK("https://hotelmonitor-cachepage.eclerx.com/savepage/tk_1542724474632541_sr_2029.html","info")</f>
        <v/>
      </c>
      <c r="AA746" t="n">
        <v>338434</v>
      </c>
      <c r="AB746" t="s"/>
      <c r="AC746" t="s"/>
      <c r="AD746" t="s">
        <v>86</v>
      </c>
      <c r="AE746" t="s"/>
      <c r="AF746" t="s"/>
      <c r="AG746" t="s"/>
      <c r="AH746" t="s"/>
      <c r="AI746" t="s"/>
      <c r="AJ746" t="s"/>
      <c r="AK746" t="s">
        <v>87</v>
      </c>
      <c r="AL746" t="s">
        <v>88</v>
      </c>
      <c r="AM746" t="s"/>
      <c r="AN746" t="s">
        <v>87</v>
      </c>
      <c r="AO746" t="s"/>
      <c r="AP746" t="n">
        <v>67</v>
      </c>
      <c r="AQ746" t="s">
        <v>89</v>
      </c>
      <c r="AR746" t="s">
        <v>366</v>
      </c>
      <c r="AS746" t="s"/>
      <c r="AT746" t="s">
        <v>91</v>
      </c>
      <c r="AU746" t="s"/>
      <c r="AV746" t="s"/>
      <c r="AW746" t="s"/>
      <c r="AX746" t="s"/>
      <c r="AY746" t="n">
        <v>2311880</v>
      </c>
      <c r="AZ746" t="s">
        <v>365</v>
      </c>
      <c r="BA746" t="s"/>
      <c r="BB746" t="n">
        <v>72660</v>
      </c>
      <c r="BC746" t="n">
        <v>12.589752</v>
      </c>
      <c r="BD746" t="n">
        <v>44.059732</v>
      </c>
      <c r="BE746" t="s"/>
      <c r="BF746" t="s"/>
      <c r="BG746" t="s"/>
      <c r="BH746" t="s"/>
      <c r="BI746" t="s"/>
      <c r="BJ746" t="s"/>
      <c r="BK746" t="s"/>
      <c r="BL746" t="s"/>
      <c r="BM746" t="s"/>
      <c r="BN746" t="s"/>
      <c r="BO746" t="s"/>
      <c r="BP746" t="s"/>
      <c r="BQ746" t="s"/>
      <c r="BR746" t="s">
        <v>93</v>
      </c>
    </row>
    <row r="747" spans="1:70">
      <c r="A747" t="s">
        <v>70</v>
      </c>
      <c r="B747" t="s">
        <v>71</v>
      </c>
      <c r="C747" t="s">
        <v>72</v>
      </c>
      <c r="D747" t="n">
        <v>2</v>
      </c>
      <c r="E747" t="s">
        <v>362</v>
      </c>
      <c r="F747" t="n">
        <v>2035400</v>
      </c>
      <c r="G747" t="s">
        <v>74</v>
      </c>
      <c r="H747" t="s">
        <v>75</v>
      </c>
      <c r="I747" t="s"/>
      <c r="J747" t="s">
        <v>76</v>
      </c>
      <c r="K747" t="n">
        <v>71</v>
      </c>
      <c r="L747" t="s">
        <v>77</v>
      </c>
      <c r="M747" t="s"/>
      <c r="N747" t="s">
        <v>369</v>
      </c>
      <c r="O747" t="s">
        <v>79</v>
      </c>
      <c r="P747" t="s">
        <v>364</v>
      </c>
      <c r="Q747" t="s"/>
      <c r="R747" t="s">
        <v>253</v>
      </c>
      <c r="S747" t="s">
        <v>173</v>
      </c>
      <c r="T747" t="s">
        <v>82</v>
      </c>
      <c r="U747" t="s"/>
      <c r="V747" t="s">
        <v>83</v>
      </c>
      <c r="W747" t="s">
        <v>84</v>
      </c>
      <c r="X747" t="s"/>
      <c r="Y747" t="s">
        <v>85</v>
      </c>
      <c r="Z747">
        <f>HYPERLINK("https://hotelmonitor-cachepage.eclerx.com/savepage/tk_1542724474632541_sr_2029.html","info")</f>
        <v/>
      </c>
      <c r="AA747" t="n">
        <v>338434</v>
      </c>
      <c r="AB747" t="s"/>
      <c r="AC747" t="s"/>
      <c r="AD747" t="s">
        <v>86</v>
      </c>
      <c r="AE747" t="s"/>
      <c r="AF747" t="s"/>
      <c r="AG747" t="s"/>
      <c r="AH747" t="s"/>
      <c r="AI747" t="s"/>
      <c r="AJ747" t="s"/>
      <c r="AK747" t="s">
        <v>87</v>
      </c>
      <c r="AL747" t="s">
        <v>88</v>
      </c>
      <c r="AM747" t="s"/>
      <c r="AN747" t="s">
        <v>87</v>
      </c>
      <c r="AO747" t="s"/>
      <c r="AP747" t="n">
        <v>67</v>
      </c>
      <c r="AQ747" t="s">
        <v>89</v>
      </c>
      <c r="AR747" t="s">
        <v>96</v>
      </c>
      <c r="AS747" t="s"/>
      <c r="AT747" t="s">
        <v>91</v>
      </c>
      <c r="AU747" t="s"/>
      <c r="AV747" t="s"/>
      <c r="AW747" t="s"/>
      <c r="AX747" t="s"/>
      <c r="AY747" t="n">
        <v>2311880</v>
      </c>
      <c r="AZ747" t="s">
        <v>365</v>
      </c>
      <c r="BA747" t="s"/>
      <c r="BB747" t="n">
        <v>72660</v>
      </c>
      <c r="BC747" t="n">
        <v>12.589752</v>
      </c>
      <c r="BD747" t="n">
        <v>44.059732</v>
      </c>
      <c r="BE747" t="s"/>
      <c r="BF747" t="s"/>
      <c r="BG747" t="s"/>
      <c r="BH747" t="s"/>
      <c r="BI747" t="s"/>
      <c r="BJ747" t="s"/>
      <c r="BK747" t="s"/>
      <c r="BL747" t="s"/>
      <c r="BM747" t="s"/>
      <c r="BN747" t="s"/>
      <c r="BO747" t="s"/>
      <c r="BP747" t="s"/>
      <c r="BQ747" t="s"/>
      <c r="BR747" t="s">
        <v>93</v>
      </c>
    </row>
    <row r="748" spans="1:70">
      <c r="A748" t="s">
        <v>70</v>
      </c>
      <c r="B748" t="s">
        <v>71</v>
      </c>
      <c r="C748" t="s">
        <v>72</v>
      </c>
      <c r="D748" t="n">
        <v>2</v>
      </c>
      <c r="E748" t="s">
        <v>362</v>
      </c>
      <c r="F748" t="n">
        <v>2035400</v>
      </c>
      <c r="G748" t="s">
        <v>74</v>
      </c>
      <c r="H748" t="s">
        <v>75</v>
      </c>
      <c r="I748" t="s"/>
      <c r="J748" t="s">
        <v>76</v>
      </c>
      <c r="K748" t="n">
        <v>83</v>
      </c>
      <c r="L748" t="s">
        <v>77</v>
      </c>
      <c r="M748" t="s"/>
      <c r="N748" t="s">
        <v>370</v>
      </c>
      <c r="O748" t="s">
        <v>79</v>
      </c>
      <c r="P748" t="s">
        <v>364</v>
      </c>
      <c r="Q748" t="s"/>
      <c r="R748" t="s">
        <v>253</v>
      </c>
      <c r="S748" t="s">
        <v>371</v>
      </c>
      <c r="T748" t="s">
        <v>82</v>
      </c>
      <c r="U748" t="s"/>
      <c r="V748" t="s">
        <v>83</v>
      </c>
      <c r="W748" t="s">
        <v>84</v>
      </c>
      <c r="X748" t="s"/>
      <c r="Y748" t="s">
        <v>85</v>
      </c>
      <c r="Z748">
        <f>HYPERLINK("https://hotelmonitor-cachepage.eclerx.com/savepage/tk_1542724474632541_sr_2029.html","info")</f>
        <v/>
      </c>
      <c r="AA748" t="n">
        <v>338434</v>
      </c>
      <c r="AB748" t="s"/>
      <c r="AC748" t="s"/>
      <c r="AD748" t="s">
        <v>86</v>
      </c>
      <c r="AE748" t="s"/>
      <c r="AF748" t="s"/>
      <c r="AG748" t="s"/>
      <c r="AH748" t="s"/>
      <c r="AI748" t="s"/>
      <c r="AJ748" t="s"/>
      <c r="AK748" t="s">
        <v>87</v>
      </c>
      <c r="AL748" t="s">
        <v>88</v>
      </c>
      <c r="AM748" t="s"/>
      <c r="AN748" t="s">
        <v>87</v>
      </c>
      <c r="AO748" t="s"/>
      <c r="AP748" t="n">
        <v>67</v>
      </c>
      <c r="AQ748" t="s">
        <v>89</v>
      </c>
      <c r="AR748" t="s">
        <v>90</v>
      </c>
      <c r="AS748" t="s"/>
      <c r="AT748" t="s">
        <v>91</v>
      </c>
      <c r="AU748" t="s"/>
      <c r="AV748" t="s"/>
      <c r="AW748" t="s"/>
      <c r="AX748" t="s"/>
      <c r="AY748" t="n">
        <v>2311880</v>
      </c>
      <c r="AZ748" t="s">
        <v>365</v>
      </c>
      <c r="BA748" t="s"/>
      <c r="BB748" t="n">
        <v>72660</v>
      </c>
      <c r="BC748" t="n">
        <v>12.589752</v>
      </c>
      <c r="BD748" t="n">
        <v>44.059732</v>
      </c>
      <c r="BE748" t="s"/>
      <c r="BF748" t="s"/>
      <c r="BG748" t="s"/>
      <c r="BH748" t="s"/>
      <c r="BI748" t="s"/>
      <c r="BJ748" t="s"/>
      <c r="BK748" t="s"/>
      <c r="BL748" t="s"/>
      <c r="BM748" t="s"/>
      <c r="BN748" t="s"/>
      <c r="BO748" t="s"/>
      <c r="BP748" t="s"/>
      <c r="BQ748" t="s"/>
      <c r="BR748" t="s">
        <v>93</v>
      </c>
    </row>
    <row r="749" spans="1:70">
      <c r="A749" t="s">
        <v>70</v>
      </c>
      <c r="B749" t="s">
        <v>71</v>
      </c>
      <c r="C749" t="s">
        <v>72</v>
      </c>
      <c r="D749" t="n">
        <v>2</v>
      </c>
      <c r="E749" t="s">
        <v>362</v>
      </c>
      <c r="F749" t="n">
        <v>2035400</v>
      </c>
      <c r="G749" t="s">
        <v>74</v>
      </c>
      <c r="H749" t="s">
        <v>75</v>
      </c>
      <c r="I749" t="s"/>
      <c r="J749" t="s">
        <v>76</v>
      </c>
      <c r="K749" t="n">
        <v>84</v>
      </c>
      <c r="L749" t="s">
        <v>77</v>
      </c>
      <c r="M749" t="s"/>
      <c r="N749" t="s">
        <v>370</v>
      </c>
      <c r="O749" t="s">
        <v>79</v>
      </c>
      <c r="P749" t="s">
        <v>364</v>
      </c>
      <c r="Q749" t="s"/>
      <c r="R749" t="s">
        <v>253</v>
      </c>
      <c r="S749" t="s">
        <v>372</v>
      </c>
      <c r="T749" t="s">
        <v>82</v>
      </c>
      <c r="U749" t="s"/>
      <c r="V749" t="s">
        <v>83</v>
      </c>
      <c r="W749" t="s">
        <v>84</v>
      </c>
      <c r="X749" t="s"/>
      <c r="Y749" t="s">
        <v>85</v>
      </c>
      <c r="Z749">
        <f>HYPERLINK("https://hotelmonitor-cachepage.eclerx.com/savepage/tk_1542724474632541_sr_2029.html","info")</f>
        <v/>
      </c>
      <c r="AA749" t="n">
        <v>338434</v>
      </c>
      <c r="AB749" t="s"/>
      <c r="AC749" t="s"/>
      <c r="AD749" t="s">
        <v>86</v>
      </c>
      <c r="AE749" t="s"/>
      <c r="AF749" t="s"/>
      <c r="AG749" t="s"/>
      <c r="AH749" t="s"/>
      <c r="AI749" t="s"/>
      <c r="AJ749" t="s"/>
      <c r="AK749" t="s">
        <v>87</v>
      </c>
      <c r="AL749" t="s">
        <v>88</v>
      </c>
      <c r="AM749" t="s"/>
      <c r="AN749" t="s">
        <v>87</v>
      </c>
      <c r="AO749" t="s"/>
      <c r="AP749" t="n">
        <v>67</v>
      </c>
      <c r="AQ749" t="s">
        <v>89</v>
      </c>
      <c r="AR749" t="s">
        <v>366</v>
      </c>
      <c r="AS749" t="s"/>
      <c r="AT749" t="s">
        <v>91</v>
      </c>
      <c r="AU749" t="s"/>
      <c r="AV749" t="s"/>
      <c r="AW749" t="s"/>
      <c r="AX749" t="s"/>
      <c r="AY749" t="n">
        <v>2311880</v>
      </c>
      <c r="AZ749" t="s">
        <v>365</v>
      </c>
      <c r="BA749" t="s"/>
      <c r="BB749" t="n">
        <v>72660</v>
      </c>
      <c r="BC749" t="n">
        <v>12.589752</v>
      </c>
      <c r="BD749" t="n">
        <v>44.059732</v>
      </c>
      <c r="BE749" t="s"/>
      <c r="BF749" t="s"/>
      <c r="BG749" t="s"/>
      <c r="BH749" t="s"/>
      <c r="BI749" t="s"/>
      <c r="BJ749" t="s"/>
      <c r="BK749" t="s"/>
      <c r="BL749" t="s"/>
      <c r="BM749" t="s"/>
      <c r="BN749" t="s"/>
      <c r="BO749" t="s"/>
      <c r="BP749" t="s"/>
      <c r="BQ749" t="s"/>
      <c r="BR749" t="s">
        <v>93</v>
      </c>
    </row>
    <row r="750" spans="1:70">
      <c r="A750" t="s">
        <v>70</v>
      </c>
      <c r="B750" t="s">
        <v>71</v>
      </c>
      <c r="C750" t="s">
        <v>72</v>
      </c>
      <c r="D750" t="n">
        <v>2</v>
      </c>
      <c r="E750" t="s">
        <v>362</v>
      </c>
      <c r="F750" t="n">
        <v>2035400</v>
      </c>
      <c r="G750" t="s">
        <v>74</v>
      </c>
      <c r="H750" t="s">
        <v>75</v>
      </c>
      <c r="I750" t="s"/>
      <c r="J750" t="s">
        <v>76</v>
      </c>
      <c r="K750" t="n">
        <v>90</v>
      </c>
      <c r="L750" t="s">
        <v>77</v>
      </c>
      <c r="M750" t="s"/>
      <c r="N750" t="s">
        <v>363</v>
      </c>
      <c r="O750" t="s">
        <v>79</v>
      </c>
      <c r="P750" t="s">
        <v>364</v>
      </c>
      <c r="Q750" t="s"/>
      <c r="R750" t="s">
        <v>253</v>
      </c>
      <c r="S750" t="s">
        <v>302</v>
      </c>
      <c r="T750" t="s">
        <v>82</v>
      </c>
      <c r="U750" t="s"/>
      <c r="V750" t="s">
        <v>83</v>
      </c>
      <c r="W750" t="s">
        <v>108</v>
      </c>
      <c r="X750" t="s"/>
      <c r="Y750" t="s">
        <v>85</v>
      </c>
      <c r="Z750">
        <f>HYPERLINK("https://hotelmonitor-cachepage.eclerx.com/savepage/tk_1542724474632541_sr_2029.html","info")</f>
        <v/>
      </c>
      <c r="AA750" t="n">
        <v>338434</v>
      </c>
      <c r="AB750" t="s"/>
      <c r="AC750" t="s"/>
      <c r="AD750" t="s">
        <v>86</v>
      </c>
      <c r="AE750" t="s"/>
      <c r="AF750" t="s"/>
      <c r="AG750" t="s"/>
      <c r="AH750" t="s"/>
      <c r="AI750" t="s"/>
      <c r="AJ750" t="s"/>
      <c r="AK750" t="s">
        <v>87</v>
      </c>
      <c r="AL750" t="s">
        <v>88</v>
      </c>
      <c r="AM750" t="s"/>
      <c r="AN750" t="s">
        <v>87</v>
      </c>
      <c r="AO750" t="s"/>
      <c r="AP750" t="n">
        <v>67</v>
      </c>
      <c r="AQ750" t="s">
        <v>89</v>
      </c>
      <c r="AR750" t="s">
        <v>90</v>
      </c>
      <c r="AS750" t="s"/>
      <c r="AT750" t="s">
        <v>91</v>
      </c>
      <c r="AU750" t="s"/>
      <c r="AV750" t="s"/>
      <c r="AW750" t="s"/>
      <c r="AX750" t="s"/>
      <c r="AY750" t="n">
        <v>2311880</v>
      </c>
      <c r="AZ750" t="s">
        <v>365</v>
      </c>
      <c r="BA750" t="s"/>
      <c r="BB750" t="n">
        <v>72660</v>
      </c>
      <c r="BC750" t="n">
        <v>12.589752</v>
      </c>
      <c r="BD750" t="n">
        <v>44.059732</v>
      </c>
      <c r="BE750" t="s"/>
      <c r="BF750" t="s"/>
      <c r="BG750" t="s"/>
      <c r="BH750" t="s"/>
      <c r="BI750" t="s"/>
      <c r="BJ750" t="s"/>
      <c r="BK750" t="s"/>
      <c r="BL750" t="s"/>
      <c r="BM750" t="s"/>
      <c r="BN750" t="s"/>
      <c r="BO750" t="s"/>
      <c r="BP750" t="s"/>
      <c r="BQ750" t="s"/>
      <c r="BR750" t="s">
        <v>93</v>
      </c>
    </row>
    <row r="751" spans="1:70">
      <c r="A751" t="s">
        <v>70</v>
      </c>
      <c r="B751" t="s">
        <v>71</v>
      </c>
      <c r="C751" t="s">
        <v>72</v>
      </c>
      <c r="D751" t="n">
        <v>2</v>
      </c>
      <c r="E751" t="s">
        <v>362</v>
      </c>
      <c r="F751" t="n">
        <v>2035400</v>
      </c>
      <c r="G751" t="s">
        <v>74</v>
      </c>
      <c r="H751" t="s">
        <v>75</v>
      </c>
      <c r="I751" t="s"/>
      <c r="J751" t="s">
        <v>76</v>
      </c>
      <c r="K751" t="n">
        <v>91</v>
      </c>
      <c r="L751" t="s">
        <v>77</v>
      </c>
      <c r="M751" t="s"/>
      <c r="N751" t="s">
        <v>363</v>
      </c>
      <c r="O751" t="s">
        <v>79</v>
      </c>
      <c r="P751" t="s">
        <v>364</v>
      </c>
      <c r="Q751" t="s"/>
      <c r="R751" t="s">
        <v>253</v>
      </c>
      <c r="S751" t="s">
        <v>185</v>
      </c>
      <c r="T751" t="s">
        <v>82</v>
      </c>
      <c r="U751" t="s"/>
      <c r="V751" t="s">
        <v>83</v>
      </c>
      <c r="W751" t="s">
        <v>108</v>
      </c>
      <c r="X751" t="s"/>
      <c r="Y751" t="s">
        <v>85</v>
      </c>
      <c r="Z751">
        <f>HYPERLINK("https://hotelmonitor-cachepage.eclerx.com/savepage/tk_1542724474632541_sr_2029.html","info")</f>
        <v/>
      </c>
      <c r="AA751" t="n">
        <v>338434</v>
      </c>
      <c r="AB751" t="s"/>
      <c r="AC751" t="s"/>
      <c r="AD751" t="s">
        <v>86</v>
      </c>
      <c r="AE751" t="s"/>
      <c r="AF751" t="s"/>
      <c r="AG751" t="s"/>
      <c r="AH751" t="s"/>
      <c r="AI751" t="s"/>
      <c r="AJ751" t="s"/>
      <c r="AK751" t="s">
        <v>87</v>
      </c>
      <c r="AL751" t="s">
        <v>88</v>
      </c>
      <c r="AM751" t="s"/>
      <c r="AN751" t="s">
        <v>87</v>
      </c>
      <c r="AO751" t="s"/>
      <c r="AP751" t="n">
        <v>67</v>
      </c>
      <c r="AQ751" t="s">
        <v>89</v>
      </c>
      <c r="AR751" t="s">
        <v>366</v>
      </c>
      <c r="AS751" t="s"/>
      <c r="AT751" t="s">
        <v>91</v>
      </c>
      <c r="AU751" t="s"/>
      <c r="AV751" t="s"/>
      <c r="AW751" t="s"/>
      <c r="AX751" t="s"/>
      <c r="AY751" t="n">
        <v>2311880</v>
      </c>
      <c r="AZ751" t="s">
        <v>365</v>
      </c>
      <c r="BA751" t="s"/>
      <c r="BB751" t="n">
        <v>72660</v>
      </c>
      <c r="BC751" t="n">
        <v>12.589752</v>
      </c>
      <c r="BD751" t="n">
        <v>44.059732</v>
      </c>
      <c r="BE751" t="s"/>
      <c r="BF751" t="s"/>
      <c r="BG751" t="s"/>
      <c r="BH751" t="s"/>
      <c r="BI751" t="s"/>
      <c r="BJ751" t="s"/>
      <c r="BK751" t="s"/>
      <c r="BL751" t="s"/>
      <c r="BM751" t="s"/>
      <c r="BN751" t="s"/>
      <c r="BO751" t="s"/>
      <c r="BP751" t="s"/>
      <c r="BQ751" t="s"/>
      <c r="BR751" t="s">
        <v>93</v>
      </c>
    </row>
    <row r="752" spans="1:70">
      <c r="A752" t="s">
        <v>70</v>
      </c>
      <c r="B752" t="s">
        <v>71</v>
      </c>
      <c r="C752" t="s">
        <v>72</v>
      </c>
      <c r="D752" t="n">
        <v>2</v>
      </c>
      <c r="E752" t="s">
        <v>362</v>
      </c>
      <c r="F752" t="n">
        <v>2035400</v>
      </c>
      <c r="G752" t="s">
        <v>74</v>
      </c>
      <c r="H752" t="s">
        <v>75</v>
      </c>
      <c r="I752" t="s"/>
      <c r="J752" t="s">
        <v>76</v>
      </c>
      <c r="K752" t="n">
        <v>113</v>
      </c>
      <c r="L752" t="s">
        <v>77</v>
      </c>
      <c r="M752" t="s"/>
      <c r="N752" t="s">
        <v>369</v>
      </c>
      <c r="O752" t="s">
        <v>79</v>
      </c>
      <c r="P752" t="s">
        <v>364</v>
      </c>
      <c r="Q752" t="s"/>
      <c r="R752" t="s">
        <v>253</v>
      </c>
      <c r="S752" t="s">
        <v>351</v>
      </c>
      <c r="T752" t="s">
        <v>82</v>
      </c>
      <c r="U752" t="s"/>
      <c r="V752" t="s">
        <v>83</v>
      </c>
      <c r="W752" t="s">
        <v>108</v>
      </c>
      <c r="X752" t="s"/>
      <c r="Y752" t="s">
        <v>85</v>
      </c>
      <c r="Z752">
        <f>HYPERLINK("https://hotelmonitor-cachepage.eclerx.com/savepage/tk_1542724474632541_sr_2029.html","info")</f>
        <v/>
      </c>
      <c r="AA752" t="n">
        <v>338434</v>
      </c>
      <c r="AB752" t="s"/>
      <c r="AC752" t="s"/>
      <c r="AD752" t="s">
        <v>86</v>
      </c>
      <c r="AE752" t="s"/>
      <c r="AF752" t="s"/>
      <c r="AG752" t="s"/>
      <c r="AH752" t="s"/>
      <c r="AI752" t="s"/>
      <c r="AJ752" t="s"/>
      <c r="AK752" t="s">
        <v>87</v>
      </c>
      <c r="AL752" t="s">
        <v>88</v>
      </c>
      <c r="AM752" t="s"/>
      <c r="AN752" t="s">
        <v>87</v>
      </c>
      <c r="AO752" t="s"/>
      <c r="AP752" t="n">
        <v>67</v>
      </c>
      <c r="AQ752" t="s">
        <v>89</v>
      </c>
      <c r="AR752" t="s">
        <v>96</v>
      </c>
      <c r="AS752" t="s"/>
      <c r="AT752" t="s">
        <v>91</v>
      </c>
      <c r="AU752" t="s"/>
      <c r="AV752" t="s"/>
      <c r="AW752" t="s"/>
      <c r="AX752" t="s"/>
      <c r="AY752" t="n">
        <v>2311880</v>
      </c>
      <c r="AZ752" t="s">
        <v>365</v>
      </c>
      <c r="BA752" t="s"/>
      <c r="BB752" t="n">
        <v>72660</v>
      </c>
      <c r="BC752" t="n">
        <v>12.589752</v>
      </c>
      <c r="BD752" t="n">
        <v>44.059732</v>
      </c>
      <c r="BE752" t="s"/>
      <c r="BF752" t="s"/>
      <c r="BG752" t="s"/>
      <c r="BH752" t="s"/>
      <c r="BI752" t="s"/>
      <c r="BJ752" t="s"/>
      <c r="BK752" t="s"/>
      <c r="BL752" t="s"/>
      <c r="BM752" t="s"/>
      <c r="BN752" t="s"/>
      <c r="BO752" t="s"/>
      <c r="BP752" t="s"/>
      <c r="BQ752" t="s"/>
      <c r="BR752" t="s">
        <v>93</v>
      </c>
    </row>
    <row r="753" spans="1:70">
      <c r="A753" t="s">
        <v>70</v>
      </c>
      <c r="B753" t="s">
        <v>71</v>
      </c>
      <c r="C753" t="s">
        <v>72</v>
      </c>
      <c r="D753" t="n">
        <v>2</v>
      </c>
      <c r="E753" t="s">
        <v>362</v>
      </c>
      <c r="F753" t="n">
        <v>2035400</v>
      </c>
      <c r="G753" t="s">
        <v>74</v>
      </c>
      <c r="H753" t="s">
        <v>75</v>
      </c>
      <c r="I753" t="s"/>
      <c r="J753" t="s">
        <v>76</v>
      </c>
      <c r="K753" t="n">
        <v>130</v>
      </c>
      <c r="L753" t="s">
        <v>77</v>
      </c>
      <c r="M753" t="s"/>
      <c r="N753" t="s">
        <v>367</v>
      </c>
      <c r="O753" t="s">
        <v>79</v>
      </c>
      <c r="P753" t="s">
        <v>364</v>
      </c>
      <c r="Q753" t="s"/>
      <c r="R753" t="s">
        <v>253</v>
      </c>
      <c r="S753" t="s">
        <v>373</v>
      </c>
      <c r="T753" t="s">
        <v>82</v>
      </c>
      <c r="U753" t="s"/>
      <c r="V753" t="s">
        <v>83</v>
      </c>
      <c r="W753" t="s">
        <v>108</v>
      </c>
      <c r="X753" t="s"/>
      <c r="Y753" t="s">
        <v>85</v>
      </c>
      <c r="Z753">
        <f>HYPERLINK("https://hotelmonitor-cachepage.eclerx.com/savepage/tk_1542724474632541_sr_2029.html","info")</f>
        <v/>
      </c>
      <c r="AA753" t="n">
        <v>338434</v>
      </c>
      <c r="AB753" t="s"/>
      <c r="AC753" t="s"/>
      <c r="AD753" t="s">
        <v>86</v>
      </c>
      <c r="AE753" t="s"/>
      <c r="AF753" t="s"/>
      <c r="AG753" t="s"/>
      <c r="AH753" t="s"/>
      <c r="AI753" t="s"/>
      <c r="AJ753" t="s"/>
      <c r="AK753" t="s">
        <v>87</v>
      </c>
      <c r="AL753" t="s">
        <v>88</v>
      </c>
      <c r="AM753" t="s"/>
      <c r="AN753" t="s">
        <v>87</v>
      </c>
      <c r="AO753" t="s"/>
      <c r="AP753" t="n">
        <v>67</v>
      </c>
      <c r="AQ753" t="s">
        <v>89</v>
      </c>
      <c r="AR753" t="s">
        <v>90</v>
      </c>
      <c r="AS753" t="s"/>
      <c r="AT753" t="s">
        <v>91</v>
      </c>
      <c r="AU753" t="s"/>
      <c r="AV753" t="s"/>
      <c r="AW753" t="s"/>
      <c r="AX753" t="s"/>
      <c r="AY753" t="n">
        <v>2311880</v>
      </c>
      <c r="AZ753" t="s">
        <v>365</v>
      </c>
      <c r="BA753" t="s"/>
      <c r="BB753" t="n">
        <v>72660</v>
      </c>
      <c r="BC753" t="n">
        <v>12.589752</v>
      </c>
      <c r="BD753" t="n">
        <v>44.059732</v>
      </c>
      <c r="BE753" t="s"/>
      <c r="BF753" t="s"/>
      <c r="BG753" t="s"/>
      <c r="BH753" t="s"/>
      <c r="BI753" t="s"/>
      <c r="BJ753" t="s"/>
      <c r="BK753" t="s"/>
      <c r="BL753" t="s"/>
      <c r="BM753" t="s"/>
      <c r="BN753" t="s"/>
      <c r="BO753" t="s"/>
      <c r="BP753" t="s"/>
      <c r="BQ753" t="s"/>
      <c r="BR753" t="s">
        <v>93</v>
      </c>
    </row>
    <row r="754" spans="1:70">
      <c r="A754" t="s">
        <v>70</v>
      </c>
      <c r="B754" t="s">
        <v>71</v>
      </c>
      <c r="C754" t="s">
        <v>72</v>
      </c>
      <c r="D754" t="n">
        <v>2</v>
      </c>
      <c r="E754" t="s">
        <v>362</v>
      </c>
      <c r="F754" t="n">
        <v>2035400</v>
      </c>
      <c r="G754" t="s">
        <v>74</v>
      </c>
      <c r="H754" t="s">
        <v>75</v>
      </c>
      <c r="I754" t="s"/>
      <c r="J754" t="s">
        <v>76</v>
      </c>
      <c r="K754" t="n">
        <v>131</v>
      </c>
      <c r="L754" t="s">
        <v>77</v>
      </c>
      <c r="M754" t="s"/>
      <c r="N754" t="s">
        <v>367</v>
      </c>
      <c r="O754" t="s">
        <v>79</v>
      </c>
      <c r="P754" t="s">
        <v>364</v>
      </c>
      <c r="Q754" t="s"/>
      <c r="R754" t="s">
        <v>253</v>
      </c>
      <c r="S754" t="s">
        <v>134</v>
      </c>
      <c r="T754" t="s">
        <v>82</v>
      </c>
      <c r="U754" t="s"/>
      <c r="V754" t="s">
        <v>83</v>
      </c>
      <c r="W754" t="s">
        <v>108</v>
      </c>
      <c r="X754" t="s"/>
      <c r="Y754" t="s">
        <v>85</v>
      </c>
      <c r="Z754">
        <f>HYPERLINK("https://hotelmonitor-cachepage.eclerx.com/savepage/tk_1542724474632541_sr_2029.html","info")</f>
        <v/>
      </c>
      <c r="AA754" t="n">
        <v>338434</v>
      </c>
      <c r="AB754" t="s"/>
      <c r="AC754" t="s"/>
      <c r="AD754" t="s">
        <v>86</v>
      </c>
      <c r="AE754" t="s"/>
      <c r="AF754" t="s"/>
      <c r="AG754" t="s"/>
      <c r="AH754" t="s"/>
      <c r="AI754" t="s"/>
      <c r="AJ754" t="s"/>
      <c r="AK754" t="s">
        <v>87</v>
      </c>
      <c r="AL754" t="s">
        <v>88</v>
      </c>
      <c r="AM754" t="s"/>
      <c r="AN754" t="s">
        <v>87</v>
      </c>
      <c r="AO754" t="s"/>
      <c r="AP754" t="n">
        <v>67</v>
      </c>
      <c r="AQ754" t="s">
        <v>89</v>
      </c>
      <c r="AR754" t="s">
        <v>366</v>
      </c>
      <c r="AS754" t="s"/>
      <c r="AT754" t="s">
        <v>91</v>
      </c>
      <c r="AU754" t="s"/>
      <c r="AV754" t="s"/>
      <c r="AW754" t="s"/>
      <c r="AX754" t="s"/>
      <c r="AY754" t="n">
        <v>2311880</v>
      </c>
      <c r="AZ754" t="s">
        <v>365</v>
      </c>
      <c r="BA754" t="s"/>
      <c r="BB754" t="n">
        <v>72660</v>
      </c>
      <c r="BC754" t="n">
        <v>12.589752</v>
      </c>
      <c r="BD754" t="n">
        <v>44.059732</v>
      </c>
      <c r="BE754" t="s"/>
      <c r="BF754" t="s"/>
      <c r="BG754" t="s"/>
      <c r="BH754" t="s"/>
      <c r="BI754" t="s"/>
      <c r="BJ754" t="s"/>
      <c r="BK754" t="s"/>
      <c r="BL754" t="s"/>
      <c r="BM754" t="s"/>
      <c r="BN754" t="s"/>
      <c r="BO754" t="s"/>
      <c r="BP754" t="s"/>
      <c r="BQ754" t="s"/>
      <c r="BR754" t="s">
        <v>93</v>
      </c>
    </row>
    <row r="755" spans="1:70">
      <c r="A755" t="s">
        <v>70</v>
      </c>
      <c r="B755" t="s">
        <v>71</v>
      </c>
      <c r="C755" t="s">
        <v>72</v>
      </c>
      <c r="D755" t="n">
        <v>2</v>
      </c>
      <c r="E755" t="s">
        <v>362</v>
      </c>
      <c r="F755" t="n">
        <v>2035400</v>
      </c>
      <c r="G755" t="s">
        <v>74</v>
      </c>
      <c r="H755" t="s">
        <v>75</v>
      </c>
      <c r="I755" t="s"/>
      <c r="J755" t="s">
        <v>76</v>
      </c>
      <c r="K755" t="n">
        <v>166</v>
      </c>
      <c r="L755" t="s">
        <v>77</v>
      </c>
      <c r="M755" t="s"/>
      <c r="N755" t="s">
        <v>370</v>
      </c>
      <c r="O755" t="s">
        <v>79</v>
      </c>
      <c r="P755" t="s">
        <v>364</v>
      </c>
      <c r="Q755" t="s"/>
      <c r="R755" t="s">
        <v>253</v>
      </c>
      <c r="S755" t="s">
        <v>374</v>
      </c>
      <c r="T755" t="s">
        <v>82</v>
      </c>
      <c r="U755" t="s"/>
      <c r="V755" t="s">
        <v>83</v>
      </c>
      <c r="W755" t="s">
        <v>108</v>
      </c>
      <c r="X755" t="s"/>
      <c r="Y755" t="s">
        <v>85</v>
      </c>
      <c r="Z755">
        <f>HYPERLINK("https://hotelmonitor-cachepage.eclerx.com/savepage/tk_1542724474632541_sr_2029.html","info")</f>
        <v/>
      </c>
      <c r="AA755" t="n">
        <v>338434</v>
      </c>
      <c r="AB755" t="s"/>
      <c r="AC755" t="s"/>
      <c r="AD755" t="s">
        <v>86</v>
      </c>
      <c r="AE755" t="s"/>
      <c r="AF755" t="s"/>
      <c r="AG755" t="s"/>
      <c r="AH755" t="s"/>
      <c r="AI755" t="s"/>
      <c r="AJ755" t="s"/>
      <c r="AK755" t="s">
        <v>87</v>
      </c>
      <c r="AL755" t="s">
        <v>88</v>
      </c>
      <c r="AM755" t="s"/>
      <c r="AN755" t="s">
        <v>87</v>
      </c>
      <c r="AO755" t="s"/>
      <c r="AP755" t="n">
        <v>67</v>
      </c>
      <c r="AQ755" t="s">
        <v>89</v>
      </c>
      <c r="AR755" t="s">
        <v>90</v>
      </c>
      <c r="AS755" t="s"/>
      <c r="AT755" t="s">
        <v>91</v>
      </c>
      <c r="AU755" t="s"/>
      <c r="AV755" t="s"/>
      <c r="AW755" t="s"/>
      <c r="AX755" t="s"/>
      <c r="AY755" t="n">
        <v>2311880</v>
      </c>
      <c r="AZ755" t="s">
        <v>365</v>
      </c>
      <c r="BA755" t="s"/>
      <c r="BB755" t="n">
        <v>72660</v>
      </c>
      <c r="BC755" t="n">
        <v>12.589752</v>
      </c>
      <c r="BD755" t="n">
        <v>44.059732</v>
      </c>
      <c r="BE755" t="s"/>
      <c r="BF755" t="s"/>
      <c r="BG755" t="s"/>
      <c r="BH755" t="s"/>
      <c r="BI755" t="s"/>
      <c r="BJ755" t="s"/>
      <c r="BK755" t="s"/>
      <c r="BL755" t="s"/>
      <c r="BM755" t="s"/>
      <c r="BN755" t="s"/>
      <c r="BO755" t="s"/>
      <c r="BP755" t="s"/>
      <c r="BQ755" t="s"/>
      <c r="BR755" t="s">
        <v>93</v>
      </c>
    </row>
    <row r="756" spans="1:70">
      <c r="A756" t="s">
        <v>70</v>
      </c>
      <c r="B756" t="s">
        <v>71</v>
      </c>
      <c r="C756" t="s">
        <v>72</v>
      </c>
      <c r="D756" t="n">
        <v>2</v>
      </c>
      <c r="E756" t="s">
        <v>362</v>
      </c>
      <c r="F756" t="n">
        <v>2035400</v>
      </c>
      <c r="G756" t="s">
        <v>74</v>
      </c>
      <c r="H756" t="s">
        <v>75</v>
      </c>
      <c r="I756" t="s"/>
      <c r="J756" t="s">
        <v>76</v>
      </c>
      <c r="K756" t="n">
        <v>168</v>
      </c>
      <c r="L756" t="s">
        <v>77</v>
      </c>
      <c r="M756" t="s"/>
      <c r="N756" t="s">
        <v>370</v>
      </c>
      <c r="O756" t="s">
        <v>79</v>
      </c>
      <c r="P756" t="s">
        <v>364</v>
      </c>
      <c r="Q756" t="s"/>
      <c r="R756" t="s">
        <v>253</v>
      </c>
      <c r="S756" t="s">
        <v>375</v>
      </c>
      <c r="T756" t="s">
        <v>82</v>
      </c>
      <c r="U756" t="s"/>
      <c r="V756" t="s">
        <v>83</v>
      </c>
      <c r="W756" t="s">
        <v>108</v>
      </c>
      <c r="X756" t="s"/>
      <c r="Y756" t="s">
        <v>85</v>
      </c>
      <c r="Z756">
        <f>HYPERLINK("https://hotelmonitor-cachepage.eclerx.com/savepage/tk_1542724474632541_sr_2029.html","info")</f>
        <v/>
      </c>
      <c r="AA756" t="n">
        <v>338434</v>
      </c>
      <c r="AB756" t="s"/>
      <c r="AC756" t="s"/>
      <c r="AD756" t="s">
        <v>86</v>
      </c>
      <c r="AE756" t="s"/>
      <c r="AF756" t="s"/>
      <c r="AG756" t="s"/>
      <c r="AH756" t="s"/>
      <c r="AI756" t="s"/>
      <c r="AJ756" t="s"/>
      <c r="AK756" t="s">
        <v>87</v>
      </c>
      <c r="AL756" t="s">
        <v>88</v>
      </c>
      <c r="AM756" t="s"/>
      <c r="AN756" t="s">
        <v>87</v>
      </c>
      <c r="AO756" t="s"/>
      <c r="AP756" t="n">
        <v>67</v>
      </c>
      <c r="AQ756" t="s">
        <v>89</v>
      </c>
      <c r="AR756" t="s">
        <v>366</v>
      </c>
      <c r="AS756" t="s"/>
      <c r="AT756" t="s">
        <v>91</v>
      </c>
      <c r="AU756" t="s"/>
      <c r="AV756" t="s"/>
      <c r="AW756" t="s"/>
      <c r="AX756" t="s"/>
      <c r="AY756" t="n">
        <v>2311880</v>
      </c>
      <c r="AZ756" t="s">
        <v>365</v>
      </c>
      <c r="BA756" t="s"/>
      <c r="BB756" t="n">
        <v>72660</v>
      </c>
      <c r="BC756" t="n">
        <v>12.589752</v>
      </c>
      <c r="BD756" t="n">
        <v>44.059732</v>
      </c>
      <c r="BE756" t="s"/>
      <c r="BF756" t="s"/>
      <c r="BG756" t="s"/>
      <c r="BH756" t="s"/>
      <c r="BI756" t="s"/>
      <c r="BJ756" t="s"/>
      <c r="BK756" t="s"/>
      <c r="BL756" t="s"/>
      <c r="BM756" t="s"/>
      <c r="BN756" t="s"/>
      <c r="BO756" t="s"/>
      <c r="BP756" t="s"/>
      <c r="BQ756" t="s"/>
      <c r="BR756" t="s">
        <v>93</v>
      </c>
    </row>
    <row r="757" spans="1:70">
      <c r="A757" t="s">
        <v>70</v>
      </c>
      <c r="B757" t="s">
        <v>71</v>
      </c>
      <c r="C757" t="s">
        <v>72</v>
      </c>
      <c r="D757" t="n">
        <v>2</v>
      </c>
      <c r="E757" t="s">
        <v>376</v>
      </c>
      <c r="F757" t="n">
        <v>-1</v>
      </c>
      <c r="G757" t="s">
        <v>74</v>
      </c>
      <c r="H757" t="s">
        <v>75</v>
      </c>
      <c r="I757" t="s"/>
      <c r="J757" t="s">
        <v>76</v>
      </c>
      <c r="K757" t="n">
        <v>112</v>
      </c>
      <c r="L757" t="s">
        <v>77</v>
      </c>
      <c r="M757" t="s"/>
      <c r="N757" t="s">
        <v>258</v>
      </c>
      <c r="O757" t="s">
        <v>79</v>
      </c>
      <c r="P757" t="s">
        <v>376</v>
      </c>
      <c r="Q757" t="s"/>
      <c r="R757" t="s">
        <v>80</v>
      </c>
      <c r="S757" t="s">
        <v>178</v>
      </c>
      <c r="T757" t="s">
        <v>82</v>
      </c>
      <c r="U757" t="s"/>
      <c r="V757" t="s">
        <v>83</v>
      </c>
      <c r="W757" t="s">
        <v>84</v>
      </c>
      <c r="X757" t="s"/>
      <c r="Y757" t="s">
        <v>85</v>
      </c>
      <c r="Z757">
        <f>HYPERLINK("https://hotelmonitor-cachepage.eclerx.com/savepage/tk_15427243560684397_sr_2029.html","info")</f>
        <v/>
      </c>
      <c r="AA757" t="n">
        <v>-2649272</v>
      </c>
      <c r="AB757" t="s"/>
      <c r="AC757" t="s"/>
      <c r="AD757" t="s">
        <v>86</v>
      </c>
      <c r="AE757" t="s"/>
      <c r="AF757" t="s"/>
      <c r="AG757" t="s"/>
      <c r="AH757" t="s"/>
      <c r="AI757" t="s"/>
      <c r="AJ757" t="s"/>
      <c r="AK757" t="s">
        <v>87</v>
      </c>
      <c r="AL757" t="s">
        <v>88</v>
      </c>
      <c r="AM757" t="s"/>
      <c r="AN757" t="s">
        <v>87</v>
      </c>
      <c r="AO757" t="s"/>
      <c r="AP757" t="n">
        <v>20</v>
      </c>
      <c r="AQ757" t="s">
        <v>89</v>
      </c>
      <c r="AR757" t="s">
        <v>96</v>
      </c>
      <c r="AS757" t="s"/>
      <c r="AT757" t="s">
        <v>91</v>
      </c>
      <c r="AU757" t="s"/>
      <c r="AV757" t="s"/>
      <c r="AW757" t="s"/>
      <c r="AX757" t="s"/>
      <c r="AY757" t="n">
        <v>2649272</v>
      </c>
      <c r="AZ757" t="s">
        <v>377</v>
      </c>
      <c r="BA757" t="s"/>
      <c r="BB757" t="n">
        <v>97934</v>
      </c>
      <c r="BC757" t="n">
        <v>12.072236</v>
      </c>
      <c r="BD757" t="n">
        <v>44.362444</v>
      </c>
      <c r="BE757" t="s"/>
      <c r="BF757" t="s"/>
      <c r="BG757" t="s"/>
      <c r="BH757" t="s"/>
      <c r="BI757" t="s"/>
      <c r="BJ757" t="s"/>
      <c r="BK757" t="s"/>
      <c r="BL757" t="s"/>
      <c r="BM757" t="s"/>
      <c r="BN757" t="s"/>
      <c r="BO757" t="s"/>
      <c r="BP757" t="s"/>
      <c r="BQ757" t="s"/>
      <c r="BR757" t="s">
        <v>93</v>
      </c>
    </row>
    <row r="758" spans="1:70">
      <c r="A758" t="s">
        <v>70</v>
      </c>
      <c r="B758" t="s">
        <v>71</v>
      </c>
      <c r="C758" t="s">
        <v>72</v>
      </c>
      <c r="D758" t="n">
        <v>2</v>
      </c>
      <c r="E758" t="s">
        <v>376</v>
      </c>
      <c r="F758" t="n">
        <v>-1</v>
      </c>
      <c r="G758" t="s">
        <v>74</v>
      </c>
      <c r="H758" t="s">
        <v>75</v>
      </c>
      <c r="I758" t="s"/>
      <c r="J758" t="s">
        <v>76</v>
      </c>
      <c r="K758" t="n">
        <v>182</v>
      </c>
      <c r="L758" t="s">
        <v>77</v>
      </c>
      <c r="M758" t="s"/>
      <c r="N758" t="s">
        <v>378</v>
      </c>
      <c r="O758" t="s">
        <v>79</v>
      </c>
      <c r="P758" t="s">
        <v>376</v>
      </c>
      <c r="Q758" t="s"/>
      <c r="R758" t="s">
        <v>80</v>
      </c>
      <c r="S758" t="s">
        <v>379</v>
      </c>
      <c r="T758" t="s">
        <v>82</v>
      </c>
      <c r="U758" t="s"/>
      <c r="V758" t="s">
        <v>83</v>
      </c>
      <c r="W758" t="s">
        <v>84</v>
      </c>
      <c r="X758" t="s"/>
      <c r="Y758" t="s">
        <v>85</v>
      </c>
      <c r="Z758">
        <f>HYPERLINK("https://hotelmonitor-cachepage.eclerx.com/savepage/tk_15427243560684397_sr_2029.html","info")</f>
        <v/>
      </c>
      <c r="AA758" t="n">
        <v>-2649272</v>
      </c>
      <c r="AB758" t="s"/>
      <c r="AC758" t="s"/>
      <c r="AD758" t="s">
        <v>86</v>
      </c>
      <c r="AE758" t="s"/>
      <c r="AF758" t="s"/>
      <c r="AG758" t="s"/>
      <c r="AH758" t="s"/>
      <c r="AI758" t="s"/>
      <c r="AJ758" t="s"/>
      <c r="AK758" t="s">
        <v>87</v>
      </c>
      <c r="AL758" t="s">
        <v>88</v>
      </c>
      <c r="AM758" t="s"/>
      <c r="AN758" t="s">
        <v>87</v>
      </c>
      <c r="AO758" t="s"/>
      <c r="AP758" t="n">
        <v>20</v>
      </c>
      <c r="AQ758" t="s">
        <v>89</v>
      </c>
      <c r="AR758" t="s">
        <v>96</v>
      </c>
      <c r="AS758" t="s"/>
      <c r="AT758" t="s">
        <v>91</v>
      </c>
      <c r="AU758" t="s"/>
      <c r="AV758" t="s"/>
      <c r="AW758" t="s"/>
      <c r="AX758" t="s"/>
      <c r="AY758" t="n">
        <v>2649272</v>
      </c>
      <c r="AZ758" t="s">
        <v>377</v>
      </c>
      <c r="BA758" t="s"/>
      <c r="BB758" t="n">
        <v>97934</v>
      </c>
      <c r="BC758" t="n">
        <v>12.072236</v>
      </c>
      <c r="BD758" t="n">
        <v>44.362444</v>
      </c>
      <c r="BE758" t="s"/>
      <c r="BF758" t="s"/>
      <c r="BG758" t="s"/>
      <c r="BH758" t="s"/>
      <c r="BI758" t="s"/>
      <c r="BJ758" t="s"/>
      <c r="BK758" t="s"/>
      <c r="BL758" t="s"/>
      <c r="BM758" t="s"/>
      <c r="BN758" t="s"/>
      <c r="BO758" t="s"/>
      <c r="BP758" t="s"/>
      <c r="BQ758" t="s"/>
      <c r="BR758" t="s">
        <v>93</v>
      </c>
    </row>
    <row r="759" spans="1:70">
      <c r="A759" t="s">
        <v>70</v>
      </c>
      <c r="B759" t="s">
        <v>71</v>
      </c>
      <c r="C759" t="s">
        <v>72</v>
      </c>
      <c r="D759" t="n">
        <v>2</v>
      </c>
      <c r="E759" t="s">
        <v>380</v>
      </c>
      <c r="F759" t="n">
        <v>-1</v>
      </c>
      <c r="G759" t="s">
        <v>74</v>
      </c>
      <c r="H759" t="s">
        <v>75</v>
      </c>
      <c r="I759" t="s"/>
      <c r="J759" t="s">
        <v>76</v>
      </c>
      <c r="K759" t="n">
        <v>71</v>
      </c>
      <c r="L759" t="s">
        <v>77</v>
      </c>
      <c r="M759" t="s"/>
      <c r="N759" t="s">
        <v>97</v>
      </c>
      <c r="O759" t="s">
        <v>79</v>
      </c>
      <c r="P759" t="s">
        <v>380</v>
      </c>
      <c r="Q759" t="s"/>
      <c r="R759" t="s">
        <v>80</v>
      </c>
      <c r="S759" t="s">
        <v>173</v>
      </c>
      <c r="T759" t="s">
        <v>82</v>
      </c>
      <c r="U759" t="s"/>
      <c r="V759" t="s">
        <v>83</v>
      </c>
      <c r="W759" t="s">
        <v>84</v>
      </c>
      <c r="X759" t="s"/>
      <c r="Y759" t="s">
        <v>85</v>
      </c>
      <c r="Z759">
        <f>HYPERLINK("https://hotelmonitor-cachepage.eclerx.com/savepage/tk_1542724445675092_sr_2029.html","info")</f>
        <v/>
      </c>
      <c r="AA759" t="n">
        <v>-6796332</v>
      </c>
      <c r="AB759" t="s"/>
      <c r="AC759" t="s"/>
      <c r="AD759" t="s">
        <v>86</v>
      </c>
      <c r="AE759" t="s"/>
      <c r="AF759" t="s"/>
      <c r="AG759" t="s"/>
      <c r="AH759" t="s"/>
      <c r="AI759" t="s"/>
      <c r="AJ759" t="s"/>
      <c r="AK759" t="s">
        <v>87</v>
      </c>
      <c r="AL759" t="s">
        <v>88</v>
      </c>
      <c r="AM759" t="s"/>
      <c r="AN759" t="s">
        <v>87</v>
      </c>
      <c r="AO759" t="s"/>
      <c r="AP759" t="n">
        <v>56</v>
      </c>
      <c r="AQ759" t="s">
        <v>89</v>
      </c>
      <c r="AR759" t="s">
        <v>99</v>
      </c>
      <c r="AS759" t="s"/>
      <c r="AT759" t="s">
        <v>91</v>
      </c>
      <c r="AU759" t="s"/>
      <c r="AV759" t="s"/>
      <c r="AW759" t="s"/>
      <c r="AX759" t="s"/>
      <c r="AY759" t="n">
        <v>6796332</v>
      </c>
      <c r="AZ759" t="s">
        <v>92</v>
      </c>
      <c r="BA759" t="s"/>
      <c r="BB759" t="n">
        <v>90362</v>
      </c>
      <c r="BC759" t="s"/>
      <c r="BD759" t="s"/>
      <c r="BE759" t="s"/>
      <c r="BF759" t="s"/>
      <c r="BG759" t="s"/>
      <c r="BH759" t="s"/>
      <c r="BI759" t="s"/>
      <c r="BJ759" t="s"/>
      <c r="BK759" t="s"/>
      <c r="BL759" t="s"/>
      <c r="BM759" t="s"/>
      <c r="BN759" t="s"/>
      <c r="BO759" t="s"/>
      <c r="BP759" t="s"/>
      <c r="BQ759" t="s"/>
      <c r="BR759" t="s">
        <v>93</v>
      </c>
    </row>
    <row r="760" spans="1:70">
      <c r="A760" t="s">
        <v>70</v>
      </c>
      <c r="B760" t="s">
        <v>71</v>
      </c>
      <c r="C760" t="s">
        <v>72</v>
      </c>
      <c r="D760" t="n">
        <v>2</v>
      </c>
      <c r="E760" t="s">
        <v>380</v>
      </c>
      <c r="F760" t="n">
        <v>-1</v>
      </c>
      <c r="G760" t="s">
        <v>74</v>
      </c>
      <c r="H760" t="s">
        <v>75</v>
      </c>
      <c r="I760" t="s"/>
      <c r="J760" t="s">
        <v>76</v>
      </c>
      <c r="K760" t="n">
        <v>76</v>
      </c>
      <c r="L760" t="s">
        <v>77</v>
      </c>
      <c r="M760" t="s"/>
      <c r="N760" t="s">
        <v>172</v>
      </c>
      <c r="O760" t="s">
        <v>79</v>
      </c>
      <c r="P760" t="s">
        <v>380</v>
      </c>
      <c r="Q760" t="s"/>
      <c r="R760" t="s">
        <v>80</v>
      </c>
      <c r="S760" t="s">
        <v>381</v>
      </c>
      <c r="T760" t="s">
        <v>82</v>
      </c>
      <c r="U760" t="s"/>
      <c r="V760" t="s">
        <v>83</v>
      </c>
      <c r="W760" t="s">
        <v>84</v>
      </c>
      <c r="X760" t="s"/>
      <c r="Y760" t="s">
        <v>85</v>
      </c>
      <c r="Z760">
        <f>HYPERLINK("https://hotelmonitor-cachepage.eclerx.com/savepage/tk_1542724445675092_sr_2029.html","info")</f>
        <v/>
      </c>
      <c r="AA760" t="n">
        <v>-6796332</v>
      </c>
      <c r="AB760" t="s"/>
      <c r="AC760" t="s"/>
      <c r="AD760" t="s">
        <v>86</v>
      </c>
      <c r="AE760" t="s"/>
      <c r="AF760" t="s"/>
      <c r="AG760" t="s"/>
      <c r="AH760" t="s"/>
      <c r="AI760" t="s"/>
      <c r="AJ760" t="s"/>
      <c r="AK760" t="s">
        <v>87</v>
      </c>
      <c r="AL760" t="s">
        <v>88</v>
      </c>
      <c r="AM760" t="s"/>
      <c r="AN760" t="s">
        <v>87</v>
      </c>
      <c r="AO760" t="s"/>
      <c r="AP760" t="n">
        <v>56</v>
      </c>
      <c r="AQ760" t="s">
        <v>89</v>
      </c>
      <c r="AR760" t="s">
        <v>96</v>
      </c>
      <c r="AS760" t="s"/>
      <c r="AT760" t="s">
        <v>91</v>
      </c>
      <c r="AU760" t="s"/>
      <c r="AV760" t="s"/>
      <c r="AW760" t="s"/>
      <c r="AX760" t="s"/>
      <c r="AY760" t="n">
        <v>6796332</v>
      </c>
      <c r="AZ760" t="s">
        <v>92</v>
      </c>
      <c r="BA760" t="s"/>
      <c r="BB760" t="n">
        <v>90362</v>
      </c>
      <c r="BC760" t="s"/>
      <c r="BD760" t="s"/>
      <c r="BE760" t="s"/>
      <c r="BF760" t="s"/>
      <c r="BG760" t="s"/>
      <c r="BH760" t="s"/>
      <c r="BI760" t="s"/>
      <c r="BJ760" t="s"/>
      <c r="BK760" t="s"/>
      <c r="BL760" t="s"/>
      <c r="BM760" t="s"/>
      <c r="BN760" t="s"/>
      <c r="BO760" t="s"/>
      <c r="BP760" t="s"/>
      <c r="BQ760" t="s"/>
      <c r="BR760" t="s">
        <v>93</v>
      </c>
    </row>
    <row r="761" spans="1:70">
      <c r="A761" t="s">
        <v>70</v>
      </c>
      <c r="B761" t="s">
        <v>71</v>
      </c>
      <c r="C761" t="s">
        <v>72</v>
      </c>
      <c r="D761" t="n">
        <v>2</v>
      </c>
      <c r="E761" t="s">
        <v>382</v>
      </c>
      <c r="F761" t="n">
        <v>3707685</v>
      </c>
      <c r="G761" t="s">
        <v>74</v>
      </c>
      <c r="H761" t="s">
        <v>75</v>
      </c>
      <c r="I761" t="s"/>
      <c r="J761" t="s">
        <v>76</v>
      </c>
      <c r="K761" t="n">
        <v>419</v>
      </c>
      <c r="L761" t="s">
        <v>77</v>
      </c>
      <c r="M761" t="s"/>
      <c r="N761" t="s">
        <v>369</v>
      </c>
      <c r="O761" t="s">
        <v>79</v>
      </c>
      <c r="P761" t="s">
        <v>382</v>
      </c>
      <c r="Q761" t="s"/>
      <c r="R761" t="s">
        <v>80</v>
      </c>
      <c r="S761" t="s">
        <v>383</v>
      </c>
      <c r="T761" t="s">
        <v>82</v>
      </c>
      <c r="U761" t="s"/>
      <c r="V761" t="s">
        <v>83</v>
      </c>
      <c r="W761" t="s">
        <v>84</v>
      </c>
      <c r="X761" t="s"/>
      <c r="Y761" t="s">
        <v>85</v>
      </c>
      <c r="Z761">
        <f>HYPERLINK("https://hotelmonitor-cachepage.eclerx.com/savepage/tk_15427244331880534_sr_2029.html","info")</f>
        <v/>
      </c>
      <c r="AA761" t="n">
        <v>334779</v>
      </c>
      <c r="AB761" t="s"/>
      <c r="AC761" t="s"/>
      <c r="AD761" t="s">
        <v>86</v>
      </c>
      <c r="AE761" t="s"/>
      <c r="AF761" t="s"/>
      <c r="AG761" t="s"/>
      <c r="AH761" t="s"/>
      <c r="AI761" t="s"/>
      <c r="AJ761" t="s"/>
      <c r="AK761" t="s">
        <v>87</v>
      </c>
      <c r="AL761" t="s">
        <v>88</v>
      </c>
      <c r="AM761" t="s"/>
      <c r="AN761" t="s">
        <v>87</v>
      </c>
      <c r="AO761" t="s"/>
      <c r="AP761" t="n">
        <v>51</v>
      </c>
      <c r="AQ761" t="s">
        <v>89</v>
      </c>
      <c r="AR761" t="s">
        <v>96</v>
      </c>
      <c r="AS761" t="s"/>
      <c r="AT761" t="s">
        <v>91</v>
      </c>
      <c r="AU761" t="s"/>
      <c r="AV761" t="s"/>
      <c r="AW761" t="s"/>
      <c r="AX761" t="s"/>
      <c r="AY761" t="n">
        <v>6364581</v>
      </c>
      <c r="AZ761" t="s">
        <v>384</v>
      </c>
      <c r="BA761" t="s"/>
      <c r="BB761" t="n">
        <v>108665</v>
      </c>
      <c r="BC761" t="n">
        <v>12.584766</v>
      </c>
      <c r="BD761" t="n">
        <v>44.061715</v>
      </c>
      <c r="BE761" t="s"/>
      <c r="BF761" t="s"/>
      <c r="BG761" t="s"/>
      <c r="BH761" t="s"/>
      <c r="BI761" t="s"/>
      <c r="BJ761" t="s"/>
      <c r="BK761" t="s"/>
      <c r="BL761" t="s"/>
      <c r="BM761" t="s"/>
      <c r="BN761" t="s"/>
      <c r="BO761" t="s"/>
      <c r="BP761" t="s"/>
      <c r="BQ761" t="s"/>
      <c r="BR761" t="s">
        <v>93</v>
      </c>
    </row>
    <row r="762" spans="1:70">
      <c r="A762" t="s">
        <v>70</v>
      </c>
      <c r="B762" t="s">
        <v>71</v>
      </c>
      <c r="C762" t="s">
        <v>72</v>
      </c>
      <c r="D762" t="n">
        <v>2</v>
      </c>
      <c r="E762" t="s">
        <v>385</v>
      </c>
      <c r="F762" t="n">
        <v>-1</v>
      </c>
      <c r="G762" t="s">
        <v>74</v>
      </c>
      <c r="H762" t="s">
        <v>75</v>
      </c>
      <c r="I762" t="s"/>
      <c r="J762" t="s">
        <v>76</v>
      </c>
      <c r="K762" t="n">
        <v>73</v>
      </c>
      <c r="L762" t="s">
        <v>77</v>
      </c>
      <c r="M762" t="s"/>
      <c r="N762" t="s">
        <v>252</v>
      </c>
      <c r="O762" t="s">
        <v>79</v>
      </c>
      <c r="P762" t="s">
        <v>385</v>
      </c>
      <c r="Q762" t="s"/>
      <c r="R762" t="s">
        <v>80</v>
      </c>
      <c r="S762" t="s">
        <v>139</v>
      </c>
      <c r="T762" t="s">
        <v>82</v>
      </c>
      <c r="U762" t="s"/>
      <c r="V762" t="s">
        <v>83</v>
      </c>
      <c r="W762" t="s">
        <v>140</v>
      </c>
      <c r="X762" t="s"/>
      <c r="Y762" t="s">
        <v>85</v>
      </c>
      <c r="Z762">
        <f>HYPERLINK("https://hotelmonitor-cachepage.eclerx.com/savepage/tk_15427246082558348_sr_2029.html","info")</f>
        <v/>
      </c>
      <c r="AA762" t="n">
        <v>-6796348</v>
      </c>
      <c r="AB762" t="s"/>
      <c r="AC762" t="s"/>
      <c r="AD762" t="s">
        <v>86</v>
      </c>
      <c r="AE762" t="s"/>
      <c r="AF762" t="s"/>
      <c r="AG762" t="s"/>
      <c r="AH762" t="s"/>
      <c r="AI762" t="s"/>
      <c r="AJ762" t="s"/>
      <c r="AK762" t="s">
        <v>87</v>
      </c>
      <c r="AL762" t="s">
        <v>88</v>
      </c>
      <c r="AM762" t="s"/>
      <c r="AN762" t="s">
        <v>87</v>
      </c>
      <c r="AO762" t="s"/>
      <c r="AP762" t="n">
        <v>121</v>
      </c>
      <c r="AQ762" t="s">
        <v>89</v>
      </c>
      <c r="AR762" t="s">
        <v>90</v>
      </c>
      <c r="AS762" t="s"/>
      <c r="AT762" t="s">
        <v>91</v>
      </c>
      <c r="AU762" t="s"/>
      <c r="AV762" t="s"/>
      <c r="AW762" t="s"/>
      <c r="AX762" t="s"/>
      <c r="AY762" t="n">
        <v>6796348</v>
      </c>
      <c r="AZ762" t="s">
        <v>386</v>
      </c>
      <c r="BA762" t="s"/>
      <c r="BB762" t="n">
        <v>186142</v>
      </c>
      <c r="BC762" t="s"/>
      <c r="BD762" t="s"/>
      <c r="BE762" t="s"/>
      <c r="BF762" t="s"/>
      <c r="BG762" t="s"/>
      <c r="BH762" t="s"/>
      <c r="BI762" t="s"/>
      <c r="BJ762" t="s"/>
      <c r="BK762" t="s"/>
      <c r="BL762" t="s"/>
      <c r="BM762" t="s"/>
      <c r="BN762" t="s"/>
      <c r="BO762" t="s"/>
      <c r="BP762" t="s"/>
      <c r="BQ762" t="s"/>
      <c r="BR762" t="s">
        <v>104</v>
      </c>
    </row>
    <row r="763" spans="1:70">
      <c r="A763" t="s">
        <v>70</v>
      </c>
      <c r="B763" t="s">
        <v>71</v>
      </c>
      <c r="C763" t="s">
        <v>72</v>
      </c>
      <c r="D763" t="n">
        <v>2</v>
      </c>
      <c r="E763" t="s">
        <v>385</v>
      </c>
      <c r="F763" t="n">
        <v>-1</v>
      </c>
      <c r="G763" t="s">
        <v>74</v>
      </c>
      <c r="H763" t="s">
        <v>75</v>
      </c>
      <c r="I763" t="s"/>
      <c r="J763" t="s">
        <v>76</v>
      </c>
      <c r="K763" t="n">
        <v>85</v>
      </c>
      <c r="L763" t="s">
        <v>77</v>
      </c>
      <c r="M763" t="s"/>
      <c r="N763" t="s">
        <v>252</v>
      </c>
      <c r="O763" t="s">
        <v>79</v>
      </c>
      <c r="P763" t="s">
        <v>385</v>
      </c>
      <c r="Q763" t="s"/>
      <c r="R763" t="s">
        <v>80</v>
      </c>
      <c r="S763" t="s">
        <v>387</v>
      </c>
      <c r="T763" t="s">
        <v>82</v>
      </c>
      <c r="U763" t="s"/>
      <c r="V763" t="s">
        <v>83</v>
      </c>
      <c r="W763" t="s">
        <v>84</v>
      </c>
      <c r="X763" t="s"/>
      <c r="Y763" t="s">
        <v>85</v>
      </c>
      <c r="Z763">
        <f>HYPERLINK("https://hotelmonitor-cachepage.eclerx.com/savepage/tk_15427246082558348_sr_2029.html","info")</f>
        <v/>
      </c>
      <c r="AA763" t="n">
        <v>-6796348</v>
      </c>
      <c r="AB763" t="s"/>
      <c r="AC763" t="s"/>
      <c r="AD763" t="s">
        <v>86</v>
      </c>
      <c r="AE763" t="s"/>
      <c r="AF763" t="s"/>
      <c r="AG763" t="s"/>
      <c r="AH763" t="s"/>
      <c r="AI763" t="s"/>
      <c r="AJ763" t="s"/>
      <c r="AK763" t="s">
        <v>87</v>
      </c>
      <c r="AL763" t="s">
        <v>88</v>
      </c>
      <c r="AM763" t="s"/>
      <c r="AN763" t="s">
        <v>87</v>
      </c>
      <c r="AO763" t="s"/>
      <c r="AP763" t="n">
        <v>121</v>
      </c>
      <c r="AQ763" t="s">
        <v>89</v>
      </c>
      <c r="AR763" t="s">
        <v>90</v>
      </c>
      <c r="AS763" t="s"/>
      <c r="AT763" t="s">
        <v>91</v>
      </c>
      <c r="AU763" t="s"/>
      <c r="AV763" t="s"/>
      <c r="AW763" t="s"/>
      <c r="AX763" t="s"/>
      <c r="AY763" t="n">
        <v>6796348</v>
      </c>
      <c r="AZ763" t="s">
        <v>386</v>
      </c>
      <c r="BA763" t="s"/>
      <c r="BB763" t="n">
        <v>186142</v>
      </c>
      <c r="BC763" t="s"/>
      <c r="BD763" t="s"/>
      <c r="BE763" t="s"/>
      <c r="BF763" t="s"/>
      <c r="BG763" t="s"/>
      <c r="BH763" t="s"/>
      <c r="BI763" t="s"/>
      <c r="BJ763" t="s"/>
      <c r="BK763" t="s"/>
      <c r="BL763" t="s"/>
      <c r="BM763" t="s"/>
      <c r="BN763" t="s"/>
      <c r="BO763" t="s"/>
      <c r="BP763" t="s"/>
      <c r="BQ763" t="s"/>
      <c r="BR763" t="s">
        <v>104</v>
      </c>
    </row>
    <row r="764" spans="1:70">
      <c r="A764" t="s">
        <v>70</v>
      </c>
      <c r="B764" t="s">
        <v>71</v>
      </c>
      <c r="C764" t="s">
        <v>72</v>
      </c>
      <c r="D764" t="n">
        <v>2</v>
      </c>
      <c r="E764" t="s">
        <v>385</v>
      </c>
      <c r="F764" t="n">
        <v>-1</v>
      </c>
      <c r="G764" t="s">
        <v>74</v>
      </c>
      <c r="H764" t="s">
        <v>75</v>
      </c>
      <c r="I764" t="s"/>
      <c r="J764" t="s">
        <v>76</v>
      </c>
      <c r="K764" t="n">
        <v>110</v>
      </c>
      <c r="L764" t="s">
        <v>77</v>
      </c>
      <c r="M764" t="s"/>
      <c r="N764" t="s">
        <v>252</v>
      </c>
      <c r="O764" t="s">
        <v>79</v>
      </c>
      <c r="P764" t="s">
        <v>385</v>
      </c>
      <c r="Q764" t="s"/>
      <c r="R764" t="s">
        <v>80</v>
      </c>
      <c r="S764" t="s">
        <v>290</v>
      </c>
      <c r="T764" t="s">
        <v>82</v>
      </c>
      <c r="U764" t="s"/>
      <c r="V764" t="s">
        <v>83</v>
      </c>
      <c r="W764" t="s">
        <v>108</v>
      </c>
      <c r="X764" t="s"/>
      <c r="Y764" t="s">
        <v>85</v>
      </c>
      <c r="Z764">
        <f>HYPERLINK("https://hotelmonitor-cachepage.eclerx.com/savepage/tk_15427246082558348_sr_2029.html","info")</f>
        <v/>
      </c>
      <c r="AA764" t="n">
        <v>-6796348</v>
      </c>
      <c r="AB764" t="s"/>
      <c r="AC764" t="s"/>
      <c r="AD764" t="s">
        <v>86</v>
      </c>
      <c r="AE764" t="s"/>
      <c r="AF764" t="s"/>
      <c r="AG764" t="s"/>
      <c r="AH764" t="s"/>
      <c r="AI764" t="s"/>
      <c r="AJ764" t="s"/>
      <c r="AK764" t="s">
        <v>87</v>
      </c>
      <c r="AL764" t="s">
        <v>88</v>
      </c>
      <c r="AM764" t="s"/>
      <c r="AN764" t="s">
        <v>87</v>
      </c>
      <c r="AO764" t="s"/>
      <c r="AP764" t="n">
        <v>121</v>
      </c>
      <c r="AQ764" t="s">
        <v>89</v>
      </c>
      <c r="AR764" t="s">
        <v>90</v>
      </c>
      <c r="AS764" t="s"/>
      <c r="AT764" t="s">
        <v>91</v>
      </c>
      <c r="AU764" t="s"/>
      <c r="AV764" t="s"/>
      <c r="AW764" t="s"/>
      <c r="AX764" t="s"/>
      <c r="AY764" t="n">
        <v>6796348</v>
      </c>
      <c r="AZ764" t="s">
        <v>386</v>
      </c>
      <c r="BA764" t="s"/>
      <c r="BB764" t="n">
        <v>186142</v>
      </c>
      <c r="BC764" t="s"/>
      <c r="BD764" t="s"/>
      <c r="BE764" t="s"/>
      <c r="BF764" t="s"/>
      <c r="BG764" t="s"/>
      <c r="BH764" t="s"/>
      <c r="BI764" t="s"/>
      <c r="BJ764" t="s"/>
      <c r="BK764" t="s"/>
      <c r="BL764" t="s"/>
      <c r="BM764" t="s"/>
      <c r="BN764" t="s"/>
      <c r="BO764" t="s"/>
      <c r="BP764" t="s"/>
      <c r="BQ764" t="s"/>
      <c r="BR764" t="s">
        <v>104</v>
      </c>
    </row>
    <row r="765" spans="1:70">
      <c r="A765" t="s">
        <v>70</v>
      </c>
      <c r="B765" t="s">
        <v>71</v>
      </c>
      <c r="C765" t="s">
        <v>72</v>
      </c>
      <c r="D765" t="n">
        <v>2</v>
      </c>
      <c r="E765" t="s">
        <v>388</v>
      </c>
      <c r="F765" t="n">
        <v>5237533</v>
      </c>
      <c r="G765" t="s">
        <v>74</v>
      </c>
      <c r="H765" t="s">
        <v>75</v>
      </c>
      <c r="I765" t="s"/>
      <c r="J765" t="s">
        <v>76</v>
      </c>
      <c r="K765" t="n">
        <v>41</v>
      </c>
      <c r="L765" t="s">
        <v>77</v>
      </c>
      <c r="M765" t="s"/>
      <c r="N765" t="s">
        <v>172</v>
      </c>
      <c r="O765" t="s">
        <v>79</v>
      </c>
      <c r="P765" t="s">
        <v>389</v>
      </c>
      <c r="Q765" t="s"/>
      <c r="R765" t="s">
        <v>80</v>
      </c>
      <c r="S765" t="s">
        <v>390</v>
      </c>
      <c r="T765" t="s">
        <v>82</v>
      </c>
      <c r="U765" t="s"/>
      <c r="V765" t="s">
        <v>83</v>
      </c>
      <c r="W765" t="s">
        <v>84</v>
      </c>
      <c r="X765" t="s"/>
      <c r="Y765" t="s">
        <v>85</v>
      </c>
      <c r="Z765">
        <f>HYPERLINK("https://hotelmonitor-cachepage.eclerx.com/savepage/tk_15427245037441163_sr_2029.html","info")</f>
        <v/>
      </c>
      <c r="AA765" t="n">
        <v>171966</v>
      </c>
      <c r="AB765" t="s"/>
      <c r="AC765" t="s"/>
      <c r="AD765" t="s">
        <v>86</v>
      </c>
      <c r="AE765" t="s"/>
      <c r="AF765" t="s"/>
      <c r="AG765" t="s"/>
      <c r="AH765" t="s"/>
      <c r="AI765" t="s"/>
      <c r="AJ765" t="s"/>
      <c r="AK765" t="s">
        <v>87</v>
      </c>
      <c r="AL765" t="s">
        <v>88</v>
      </c>
      <c r="AM765" t="s"/>
      <c r="AN765" t="s">
        <v>87</v>
      </c>
      <c r="AO765" t="s"/>
      <c r="AP765" t="n">
        <v>79</v>
      </c>
      <c r="AQ765" t="s">
        <v>89</v>
      </c>
      <c r="AR765" t="s">
        <v>96</v>
      </c>
      <c r="AS765" t="s"/>
      <c r="AT765" t="s">
        <v>91</v>
      </c>
      <c r="AU765" t="s"/>
      <c r="AV765" t="s"/>
      <c r="AW765" t="s"/>
      <c r="AX765" t="s"/>
      <c r="AY765" t="n">
        <v>5237400</v>
      </c>
      <c r="AZ765" t="s">
        <v>391</v>
      </c>
      <c r="BA765" t="s"/>
      <c r="BB765" t="n">
        <v>116452</v>
      </c>
      <c r="BC765" t="n">
        <v>12.537457644939</v>
      </c>
      <c r="BD765" t="n">
        <v>44.088877742079</v>
      </c>
      <c r="BE765" t="s"/>
      <c r="BF765" t="s"/>
      <c r="BG765" t="s"/>
      <c r="BH765" t="s"/>
      <c r="BI765" t="s"/>
      <c r="BJ765" t="s"/>
      <c r="BK765" t="s"/>
      <c r="BL765" t="s"/>
      <c r="BM765" t="s"/>
      <c r="BN765" t="s"/>
      <c r="BO765" t="s"/>
      <c r="BP765" t="s"/>
      <c r="BQ765" t="s"/>
      <c r="BR765" t="s">
        <v>93</v>
      </c>
    </row>
    <row r="766" spans="1:70">
      <c r="A766" t="s">
        <v>70</v>
      </c>
      <c r="B766" t="s">
        <v>71</v>
      </c>
      <c r="C766" t="s">
        <v>72</v>
      </c>
      <c r="D766" t="n">
        <v>2</v>
      </c>
      <c r="E766" t="s">
        <v>392</v>
      </c>
      <c r="F766" t="n">
        <v>-1</v>
      </c>
      <c r="G766" t="s">
        <v>74</v>
      </c>
      <c r="H766" t="s">
        <v>75</v>
      </c>
      <c r="I766" t="s"/>
      <c r="J766" t="s">
        <v>76</v>
      </c>
      <c r="K766" t="n">
        <v>61</v>
      </c>
      <c r="L766" t="s">
        <v>77</v>
      </c>
      <c r="M766" t="s"/>
      <c r="N766" t="s">
        <v>129</v>
      </c>
      <c r="O766" t="s">
        <v>79</v>
      </c>
      <c r="P766" t="s">
        <v>392</v>
      </c>
      <c r="Q766" t="s"/>
      <c r="R766" t="s">
        <v>80</v>
      </c>
      <c r="S766" t="s">
        <v>298</v>
      </c>
      <c r="T766" t="s">
        <v>82</v>
      </c>
      <c r="U766" t="s"/>
      <c r="V766" t="s">
        <v>83</v>
      </c>
      <c r="W766" t="s">
        <v>84</v>
      </c>
      <c r="X766" t="s"/>
      <c r="Y766" t="s">
        <v>85</v>
      </c>
      <c r="Z766">
        <f>HYPERLINK("https://hotelmonitor-cachepage.eclerx.com/savepage/tk_15427246006918087_sr_2029.html","info")</f>
        <v/>
      </c>
      <c r="AA766" t="n">
        <v>-6698596</v>
      </c>
      <c r="AB766" t="s"/>
      <c r="AC766" t="s"/>
      <c r="AD766" t="s">
        <v>86</v>
      </c>
      <c r="AE766" t="s"/>
      <c r="AF766" t="s"/>
      <c r="AG766" t="s"/>
      <c r="AH766" t="s"/>
      <c r="AI766" t="s"/>
      <c r="AJ766" t="s"/>
      <c r="AK766" t="s">
        <v>87</v>
      </c>
      <c r="AL766" t="s">
        <v>88</v>
      </c>
      <c r="AM766" t="s"/>
      <c r="AN766" t="s">
        <v>87</v>
      </c>
      <c r="AO766" t="s"/>
      <c r="AP766" t="n">
        <v>118</v>
      </c>
      <c r="AQ766" t="s">
        <v>89</v>
      </c>
      <c r="AR766" t="s">
        <v>90</v>
      </c>
      <c r="AS766" t="s"/>
      <c r="AT766" t="s">
        <v>91</v>
      </c>
      <c r="AU766" t="s"/>
      <c r="AV766" t="s"/>
      <c r="AW766" t="s"/>
      <c r="AX766" t="s"/>
      <c r="AY766" t="n">
        <v>6698596</v>
      </c>
      <c r="AZ766" t="s">
        <v>393</v>
      </c>
      <c r="BA766" t="s"/>
      <c r="BB766" t="n">
        <v>21382</v>
      </c>
      <c r="BC766" t="n">
        <v>12.914203</v>
      </c>
      <c r="BD766" t="n">
        <v>43.916204</v>
      </c>
      <c r="BE766" t="s"/>
      <c r="BF766" t="s"/>
      <c r="BG766" t="s"/>
      <c r="BH766" t="s"/>
      <c r="BI766" t="s"/>
      <c r="BJ766" t="s"/>
      <c r="BK766" t="s"/>
      <c r="BL766" t="s"/>
      <c r="BM766" t="s"/>
      <c r="BN766" t="s"/>
      <c r="BO766" t="s"/>
      <c r="BP766" t="s"/>
      <c r="BQ766" t="s"/>
      <c r="BR766" t="s">
        <v>104</v>
      </c>
    </row>
    <row r="767" spans="1:70">
      <c r="A767" t="s">
        <v>70</v>
      </c>
      <c r="B767" t="s">
        <v>71</v>
      </c>
      <c r="C767" t="s">
        <v>72</v>
      </c>
      <c r="D767" t="n">
        <v>2</v>
      </c>
      <c r="E767" t="s">
        <v>392</v>
      </c>
      <c r="F767" t="n">
        <v>-1</v>
      </c>
      <c r="G767" t="s">
        <v>74</v>
      </c>
      <c r="H767" t="s">
        <v>75</v>
      </c>
      <c r="I767" t="s"/>
      <c r="J767" t="s">
        <v>76</v>
      </c>
      <c r="K767" t="n">
        <v>97</v>
      </c>
      <c r="L767" t="s">
        <v>77</v>
      </c>
      <c r="M767" t="s"/>
      <c r="N767" t="s">
        <v>304</v>
      </c>
      <c r="O767" t="s">
        <v>79</v>
      </c>
      <c r="P767" t="s">
        <v>392</v>
      </c>
      <c r="Q767" t="s"/>
      <c r="R767" t="s">
        <v>80</v>
      </c>
      <c r="S767" t="s">
        <v>305</v>
      </c>
      <c r="T767" t="s">
        <v>82</v>
      </c>
      <c r="U767" t="s"/>
      <c r="V767" t="s">
        <v>83</v>
      </c>
      <c r="W767" t="s">
        <v>84</v>
      </c>
      <c r="X767" t="s"/>
      <c r="Y767" t="s">
        <v>85</v>
      </c>
      <c r="Z767">
        <f>HYPERLINK("https://hotelmonitor-cachepage.eclerx.com/savepage/tk_15427246006918087_sr_2029.html","info")</f>
        <v/>
      </c>
      <c r="AA767" t="n">
        <v>-6698596</v>
      </c>
      <c r="AB767" t="s"/>
      <c r="AC767" t="s"/>
      <c r="AD767" t="s">
        <v>86</v>
      </c>
      <c r="AE767" t="s"/>
      <c r="AF767" t="s"/>
      <c r="AG767" t="s"/>
      <c r="AH767" t="s"/>
      <c r="AI767" t="s"/>
      <c r="AJ767" t="s"/>
      <c r="AK767" t="s">
        <v>87</v>
      </c>
      <c r="AL767" t="s">
        <v>88</v>
      </c>
      <c r="AM767" t="s"/>
      <c r="AN767" t="s">
        <v>87</v>
      </c>
      <c r="AO767" t="s"/>
      <c r="AP767" t="n">
        <v>118</v>
      </c>
      <c r="AQ767" t="s">
        <v>89</v>
      </c>
      <c r="AR767" t="s">
        <v>90</v>
      </c>
      <c r="AS767" t="s"/>
      <c r="AT767" t="s">
        <v>91</v>
      </c>
      <c r="AU767" t="s"/>
      <c r="AV767" t="s"/>
      <c r="AW767" t="s"/>
      <c r="AX767" t="s"/>
      <c r="AY767" t="n">
        <v>6698596</v>
      </c>
      <c r="AZ767" t="s">
        <v>393</v>
      </c>
      <c r="BA767" t="s"/>
      <c r="BB767" t="n">
        <v>21382</v>
      </c>
      <c r="BC767" t="n">
        <v>12.914203</v>
      </c>
      <c r="BD767" t="n">
        <v>43.916204</v>
      </c>
      <c r="BE767" t="s"/>
      <c r="BF767" t="s"/>
      <c r="BG767" t="s"/>
      <c r="BH767" t="s"/>
      <c r="BI767" t="s"/>
      <c r="BJ767" t="s"/>
      <c r="BK767" t="s"/>
      <c r="BL767" t="s"/>
      <c r="BM767" t="s"/>
      <c r="BN767" t="s"/>
      <c r="BO767" t="s"/>
      <c r="BP767" t="s"/>
      <c r="BQ767" t="s"/>
      <c r="BR767" t="s">
        <v>104</v>
      </c>
    </row>
    <row r="768" spans="1:70">
      <c r="A768" t="s">
        <v>70</v>
      </c>
      <c r="B768" t="s">
        <v>71</v>
      </c>
      <c r="C768" t="s">
        <v>72</v>
      </c>
      <c r="D768" t="n">
        <v>2</v>
      </c>
      <c r="E768" t="s">
        <v>392</v>
      </c>
      <c r="F768" t="n">
        <v>-1</v>
      </c>
      <c r="G768" t="s">
        <v>74</v>
      </c>
      <c r="H768" t="s">
        <v>75</v>
      </c>
      <c r="I768" t="s"/>
      <c r="J768" t="s">
        <v>76</v>
      </c>
      <c r="K768" t="n">
        <v>108</v>
      </c>
      <c r="L768" t="s">
        <v>77</v>
      </c>
      <c r="M768" t="s"/>
      <c r="N768" t="s">
        <v>189</v>
      </c>
      <c r="O768" t="s">
        <v>79</v>
      </c>
      <c r="P768" t="s">
        <v>392</v>
      </c>
      <c r="Q768" t="s"/>
      <c r="R768" t="s">
        <v>80</v>
      </c>
      <c r="S768" t="s">
        <v>234</v>
      </c>
      <c r="T768" t="s">
        <v>82</v>
      </c>
      <c r="U768" t="s"/>
      <c r="V768" t="s">
        <v>83</v>
      </c>
      <c r="W768" t="s">
        <v>84</v>
      </c>
      <c r="X768" t="s"/>
      <c r="Y768" t="s">
        <v>85</v>
      </c>
      <c r="Z768">
        <f>HYPERLINK("https://hotelmonitor-cachepage.eclerx.com/savepage/tk_15427246006918087_sr_2029.html","info")</f>
        <v/>
      </c>
      <c r="AA768" t="n">
        <v>-6698596</v>
      </c>
      <c r="AB768" t="s"/>
      <c r="AC768" t="s"/>
      <c r="AD768" t="s">
        <v>86</v>
      </c>
      <c r="AE768" t="s"/>
      <c r="AF768" t="s"/>
      <c r="AG768" t="s"/>
      <c r="AH768" t="s"/>
      <c r="AI768" t="s"/>
      <c r="AJ768" t="s"/>
      <c r="AK768" t="s">
        <v>87</v>
      </c>
      <c r="AL768" t="s">
        <v>88</v>
      </c>
      <c r="AM768" t="s"/>
      <c r="AN768" t="s">
        <v>87</v>
      </c>
      <c r="AO768" t="s"/>
      <c r="AP768" t="n">
        <v>118</v>
      </c>
      <c r="AQ768" t="s">
        <v>89</v>
      </c>
      <c r="AR768" t="s">
        <v>96</v>
      </c>
      <c r="AS768" t="s"/>
      <c r="AT768" t="s">
        <v>91</v>
      </c>
      <c r="AU768" t="s"/>
      <c r="AV768" t="s"/>
      <c r="AW768" t="s"/>
      <c r="AX768" t="s"/>
      <c r="AY768" t="n">
        <v>6698596</v>
      </c>
      <c r="AZ768" t="s">
        <v>393</v>
      </c>
      <c r="BA768" t="s"/>
      <c r="BB768" t="n">
        <v>21382</v>
      </c>
      <c r="BC768" t="n">
        <v>12.914203</v>
      </c>
      <c r="BD768" t="n">
        <v>43.916204</v>
      </c>
      <c r="BE768" t="s"/>
      <c r="BF768" t="s"/>
      <c r="BG768" t="s"/>
      <c r="BH768" t="s"/>
      <c r="BI768" t="s"/>
      <c r="BJ768" t="s"/>
      <c r="BK768" t="s"/>
      <c r="BL768" t="s"/>
      <c r="BM768" t="s"/>
      <c r="BN768" t="s"/>
      <c r="BO768" t="s"/>
      <c r="BP768" t="s"/>
      <c r="BQ768" t="s"/>
      <c r="BR768" t="s">
        <v>104</v>
      </c>
    </row>
    <row r="769" spans="1:70">
      <c r="A769" t="s">
        <v>70</v>
      </c>
      <c r="B769" t="s">
        <v>71</v>
      </c>
      <c r="C769" t="s">
        <v>72</v>
      </c>
      <c r="D769" t="n">
        <v>2</v>
      </c>
      <c r="E769" t="s">
        <v>392</v>
      </c>
      <c r="F769" t="n">
        <v>-1</v>
      </c>
      <c r="G769" t="s">
        <v>74</v>
      </c>
      <c r="H769" t="s">
        <v>75</v>
      </c>
      <c r="I769" t="s"/>
      <c r="J769" t="s">
        <v>76</v>
      </c>
      <c r="K769" t="n">
        <v>112</v>
      </c>
      <c r="L769" t="s">
        <v>77</v>
      </c>
      <c r="M769" t="s"/>
      <c r="N769" t="s">
        <v>129</v>
      </c>
      <c r="O769" t="s">
        <v>79</v>
      </c>
      <c r="P769" t="s">
        <v>392</v>
      </c>
      <c r="Q769" t="s"/>
      <c r="R769" t="s">
        <v>80</v>
      </c>
      <c r="S769" t="s">
        <v>178</v>
      </c>
      <c r="T769" t="s">
        <v>82</v>
      </c>
      <c r="U769" t="s"/>
      <c r="V769" t="s">
        <v>83</v>
      </c>
      <c r="W769" t="s">
        <v>108</v>
      </c>
      <c r="X769" t="s"/>
      <c r="Y769" t="s">
        <v>85</v>
      </c>
      <c r="Z769">
        <f>HYPERLINK("https://hotelmonitor-cachepage.eclerx.com/savepage/tk_15427246006918087_sr_2029.html","info")</f>
        <v/>
      </c>
      <c r="AA769" t="n">
        <v>-6698596</v>
      </c>
      <c r="AB769" t="s"/>
      <c r="AC769" t="s"/>
      <c r="AD769" t="s">
        <v>86</v>
      </c>
      <c r="AE769" t="s"/>
      <c r="AF769" t="s"/>
      <c r="AG769" t="s"/>
      <c r="AH769" t="s"/>
      <c r="AI769" t="s"/>
      <c r="AJ769" t="s"/>
      <c r="AK769" t="s">
        <v>87</v>
      </c>
      <c r="AL769" t="s">
        <v>88</v>
      </c>
      <c r="AM769" t="s"/>
      <c r="AN769" t="s">
        <v>87</v>
      </c>
      <c r="AO769" t="s"/>
      <c r="AP769" t="n">
        <v>118</v>
      </c>
      <c r="AQ769" t="s">
        <v>89</v>
      </c>
      <c r="AR769" t="s">
        <v>90</v>
      </c>
      <c r="AS769" t="s"/>
      <c r="AT769" t="s">
        <v>91</v>
      </c>
      <c r="AU769" t="s"/>
      <c r="AV769" t="s"/>
      <c r="AW769" t="s"/>
      <c r="AX769" t="s"/>
      <c r="AY769" t="n">
        <v>6698596</v>
      </c>
      <c r="AZ769" t="s">
        <v>393</v>
      </c>
      <c r="BA769" t="s"/>
      <c r="BB769" t="n">
        <v>21382</v>
      </c>
      <c r="BC769" t="n">
        <v>12.914203</v>
      </c>
      <c r="BD769" t="n">
        <v>43.916204</v>
      </c>
      <c r="BE769" t="s"/>
      <c r="BF769" t="s"/>
      <c r="BG769" t="s"/>
      <c r="BH769" t="s"/>
      <c r="BI769" t="s"/>
      <c r="BJ769" t="s"/>
      <c r="BK769" t="s"/>
      <c r="BL769" t="s"/>
      <c r="BM769" t="s"/>
      <c r="BN769" t="s"/>
      <c r="BO769" t="s"/>
      <c r="BP769" t="s"/>
      <c r="BQ769" t="s"/>
      <c r="BR769" t="s">
        <v>104</v>
      </c>
    </row>
    <row r="770" spans="1:70">
      <c r="A770" t="s">
        <v>70</v>
      </c>
      <c r="B770" t="s">
        <v>71</v>
      </c>
      <c r="C770" t="s">
        <v>72</v>
      </c>
      <c r="D770" t="n">
        <v>2</v>
      </c>
      <c r="E770" t="s">
        <v>392</v>
      </c>
      <c r="F770" t="n">
        <v>-1</v>
      </c>
      <c r="G770" t="s">
        <v>74</v>
      </c>
      <c r="H770" t="s">
        <v>75</v>
      </c>
      <c r="I770" t="s"/>
      <c r="J770" t="s">
        <v>76</v>
      </c>
      <c r="K770" t="n">
        <v>118</v>
      </c>
      <c r="L770" t="s">
        <v>77</v>
      </c>
      <c r="M770" t="s"/>
      <c r="N770" t="s">
        <v>394</v>
      </c>
      <c r="O770" t="s">
        <v>79</v>
      </c>
      <c r="P770" t="s">
        <v>392</v>
      </c>
      <c r="Q770" t="s"/>
      <c r="R770" t="s">
        <v>80</v>
      </c>
      <c r="S770" t="s">
        <v>98</v>
      </c>
      <c r="T770" t="s">
        <v>82</v>
      </c>
      <c r="U770" t="s"/>
      <c r="V770" t="s">
        <v>83</v>
      </c>
      <c r="W770" t="s">
        <v>84</v>
      </c>
      <c r="X770" t="s"/>
      <c r="Y770" t="s">
        <v>85</v>
      </c>
      <c r="Z770">
        <f>HYPERLINK("https://hotelmonitor-cachepage.eclerx.com/savepage/tk_15427246006918087_sr_2029.html","info")</f>
        <v/>
      </c>
      <c r="AA770" t="n">
        <v>-6698596</v>
      </c>
      <c r="AB770" t="s"/>
      <c r="AC770" t="s"/>
      <c r="AD770" t="s">
        <v>86</v>
      </c>
      <c r="AE770" t="s"/>
      <c r="AF770" t="s"/>
      <c r="AG770" t="s"/>
      <c r="AH770" t="s"/>
      <c r="AI770" t="s"/>
      <c r="AJ770" t="s"/>
      <c r="AK770" t="s">
        <v>87</v>
      </c>
      <c r="AL770" t="s">
        <v>88</v>
      </c>
      <c r="AM770" t="s"/>
      <c r="AN770" t="s">
        <v>87</v>
      </c>
      <c r="AO770" t="s"/>
      <c r="AP770" t="n">
        <v>118</v>
      </c>
      <c r="AQ770" t="s">
        <v>89</v>
      </c>
      <c r="AR770" t="s">
        <v>90</v>
      </c>
      <c r="AS770" t="s"/>
      <c r="AT770" t="s">
        <v>91</v>
      </c>
      <c r="AU770" t="s"/>
      <c r="AV770" t="s"/>
      <c r="AW770" t="s"/>
      <c r="AX770" t="s"/>
      <c r="AY770" t="n">
        <v>6698596</v>
      </c>
      <c r="AZ770" t="s">
        <v>393</v>
      </c>
      <c r="BA770" t="s"/>
      <c r="BB770" t="n">
        <v>21382</v>
      </c>
      <c r="BC770" t="n">
        <v>12.914203</v>
      </c>
      <c r="BD770" t="n">
        <v>43.916204</v>
      </c>
      <c r="BE770" t="s"/>
      <c r="BF770" t="s"/>
      <c r="BG770" t="s"/>
      <c r="BH770" t="s"/>
      <c r="BI770" t="s"/>
      <c r="BJ770" t="s"/>
      <c r="BK770" t="s"/>
      <c r="BL770" t="s"/>
      <c r="BM770" t="s"/>
      <c r="BN770" t="s"/>
      <c r="BO770" t="s"/>
      <c r="BP770" t="s"/>
      <c r="BQ770" t="s"/>
      <c r="BR770" t="s">
        <v>104</v>
      </c>
    </row>
    <row r="771" spans="1:70">
      <c r="A771" t="s">
        <v>70</v>
      </c>
      <c r="B771" t="s">
        <v>71</v>
      </c>
      <c r="C771" t="s">
        <v>72</v>
      </c>
      <c r="D771" t="n">
        <v>2</v>
      </c>
      <c r="E771" t="s">
        <v>392</v>
      </c>
      <c r="F771" t="n">
        <v>-1</v>
      </c>
      <c r="G771" t="s">
        <v>74</v>
      </c>
      <c r="H771" t="s">
        <v>75</v>
      </c>
      <c r="I771" t="s"/>
      <c r="J771" t="s">
        <v>76</v>
      </c>
      <c r="K771" t="n">
        <v>150</v>
      </c>
      <c r="L771" t="s">
        <v>77</v>
      </c>
      <c r="M771" t="s"/>
      <c r="N771" t="s">
        <v>129</v>
      </c>
      <c r="O771" t="s">
        <v>79</v>
      </c>
      <c r="P771" t="s">
        <v>392</v>
      </c>
      <c r="Q771" t="s"/>
      <c r="R771" t="s">
        <v>80</v>
      </c>
      <c r="S771" t="s">
        <v>265</v>
      </c>
      <c r="T771" t="s">
        <v>82</v>
      </c>
      <c r="U771" t="s"/>
      <c r="V771" t="s">
        <v>83</v>
      </c>
      <c r="W771" t="s">
        <v>161</v>
      </c>
      <c r="X771" t="s"/>
      <c r="Y771" t="s">
        <v>85</v>
      </c>
      <c r="Z771">
        <f>HYPERLINK("https://hotelmonitor-cachepage.eclerx.com/savepage/tk_15427246006918087_sr_2029.html","info")</f>
        <v/>
      </c>
      <c r="AA771" t="n">
        <v>-6698596</v>
      </c>
      <c r="AB771" t="s"/>
      <c r="AC771" t="s"/>
      <c r="AD771" t="s">
        <v>86</v>
      </c>
      <c r="AE771" t="s"/>
      <c r="AF771" t="s"/>
      <c r="AG771" t="s"/>
      <c r="AH771" t="s"/>
      <c r="AI771" t="s"/>
      <c r="AJ771" t="s"/>
      <c r="AK771" t="s">
        <v>87</v>
      </c>
      <c r="AL771" t="s">
        <v>88</v>
      </c>
      <c r="AM771" t="s"/>
      <c r="AN771" t="s">
        <v>87</v>
      </c>
      <c r="AO771" t="s"/>
      <c r="AP771" t="n">
        <v>118</v>
      </c>
      <c r="AQ771" t="s">
        <v>89</v>
      </c>
      <c r="AR771" t="s">
        <v>90</v>
      </c>
      <c r="AS771" t="s"/>
      <c r="AT771" t="s">
        <v>91</v>
      </c>
      <c r="AU771" t="s"/>
      <c r="AV771" t="s"/>
      <c r="AW771" t="s"/>
      <c r="AX771" t="s"/>
      <c r="AY771" t="n">
        <v>6698596</v>
      </c>
      <c r="AZ771" t="s">
        <v>393</v>
      </c>
      <c r="BA771" t="s"/>
      <c r="BB771" t="n">
        <v>21382</v>
      </c>
      <c r="BC771" t="n">
        <v>12.914203</v>
      </c>
      <c r="BD771" t="n">
        <v>43.916204</v>
      </c>
      <c r="BE771" t="s"/>
      <c r="BF771" t="s"/>
      <c r="BG771" t="s"/>
      <c r="BH771" t="s"/>
      <c r="BI771" t="s"/>
      <c r="BJ771" t="s"/>
      <c r="BK771" t="s"/>
      <c r="BL771" t="s"/>
      <c r="BM771" t="s"/>
      <c r="BN771" t="s"/>
      <c r="BO771" t="s"/>
      <c r="BP771" t="s"/>
      <c r="BQ771" t="s"/>
      <c r="BR771" t="s">
        <v>104</v>
      </c>
    </row>
    <row r="772" spans="1:70">
      <c r="A772" t="s">
        <v>70</v>
      </c>
      <c r="B772" t="s">
        <v>71</v>
      </c>
      <c r="C772" t="s">
        <v>72</v>
      </c>
      <c r="D772" t="n">
        <v>2</v>
      </c>
      <c r="E772" t="s">
        <v>395</v>
      </c>
      <c r="F772" t="n">
        <v>2035332</v>
      </c>
      <c r="G772" t="s">
        <v>74</v>
      </c>
      <c r="H772" t="s">
        <v>75</v>
      </c>
      <c r="I772" t="s"/>
      <c r="J772" t="s">
        <v>76</v>
      </c>
      <c r="K772" t="n">
        <v>84</v>
      </c>
      <c r="L772" t="s">
        <v>77</v>
      </c>
      <c r="M772" t="s"/>
      <c r="N772" t="s">
        <v>138</v>
      </c>
      <c r="O772" t="s">
        <v>79</v>
      </c>
      <c r="P772" t="s">
        <v>396</v>
      </c>
      <c r="Q772" t="s"/>
      <c r="R772" t="s">
        <v>80</v>
      </c>
      <c r="S772" t="s">
        <v>372</v>
      </c>
      <c r="T772" t="s">
        <v>82</v>
      </c>
      <c r="U772" t="s"/>
      <c r="V772" t="s">
        <v>83</v>
      </c>
      <c r="W772" t="s">
        <v>140</v>
      </c>
      <c r="X772" t="s"/>
      <c r="Y772" t="s">
        <v>85</v>
      </c>
      <c r="Z772">
        <f>HYPERLINK("https://hotelmonitor-cachepage.eclerx.com/savepage/tk_1542724523470914_sr_2029.html","info")</f>
        <v/>
      </c>
      <c r="AA772" t="n">
        <v>175098</v>
      </c>
      <c r="AB772" t="s"/>
      <c r="AC772" t="s"/>
      <c r="AD772" t="s">
        <v>86</v>
      </c>
      <c r="AE772" t="s"/>
      <c r="AF772" t="s"/>
      <c r="AG772" t="s"/>
      <c r="AH772" t="s"/>
      <c r="AI772" t="s"/>
      <c r="AJ772" t="s"/>
      <c r="AK772" t="s">
        <v>87</v>
      </c>
      <c r="AL772" t="s">
        <v>88</v>
      </c>
      <c r="AM772" t="s"/>
      <c r="AN772" t="s">
        <v>87</v>
      </c>
      <c r="AO772" t="s"/>
      <c r="AP772" t="n">
        <v>87</v>
      </c>
      <c r="AQ772" t="s">
        <v>89</v>
      </c>
      <c r="AR772" t="s">
        <v>96</v>
      </c>
      <c r="AS772" t="s"/>
      <c r="AT772" t="s">
        <v>91</v>
      </c>
      <c r="AU772" t="s"/>
      <c r="AV772" t="s"/>
      <c r="AW772" t="s"/>
      <c r="AX772" t="s"/>
      <c r="AY772" t="n">
        <v>2497454</v>
      </c>
      <c r="AZ772" t="s">
        <v>397</v>
      </c>
      <c r="BA772" t="s"/>
      <c r="BB772" t="n">
        <v>52960</v>
      </c>
      <c r="BC772" t="n">
        <v>12.658615708351</v>
      </c>
      <c r="BD772" t="n">
        <v>43.999621927033</v>
      </c>
      <c r="BE772" t="s"/>
      <c r="BF772" t="s"/>
      <c r="BG772" t="s"/>
      <c r="BH772" t="s"/>
      <c r="BI772" t="s"/>
      <c r="BJ772" t="s"/>
      <c r="BK772" t="s"/>
      <c r="BL772" t="s"/>
      <c r="BM772" t="s"/>
      <c r="BN772" t="s"/>
      <c r="BO772" t="s"/>
      <c r="BP772" t="s"/>
      <c r="BQ772" t="s"/>
      <c r="BR772" t="s">
        <v>93</v>
      </c>
    </row>
    <row r="773" spans="1:70">
      <c r="A773" t="s">
        <v>70</v>
      </c>
      <c r="B773" t="s">
        <v>71</v>
      </c>
      <c r="C773" t="s">
        <v>72</v>
      </c>
      <c r="D773" t="n">
        <v>2</v>
      </c>
      <c r="E773" t="s">
        <v>395</v>
      </c>
      <c r="F773" t="n">
        <v>2035332</v>
      </c>
      <c r="G773" t="s">
        <v>74</v>
      </c>
      <c r="H773" t="s">
        <v>75</v>
      </c>
      <c r="I773" t="s"/>
      <c r="J773" t="s">
        <v>76</v>
      </c>
      <c r="K773" t="n">
        <v>94</v>
      </c>
      <c r="L773" t="s">
        <v>77</v>
      </c>
      <c r="M773" t="s"/>
      <c r="N773" t="s">
        <v>138</v>
      </c>
      <c r="O773" t="s">
        <v>79</v>
      </c>
      <c r="P773" t="s">
        <v>396</v>
      </c>
      <c r="Q773" t="s"/>
      <c r="R773" t="s">
        <v>80</v>
      </c>
      <c r="S773" t="s">
        <v>398</v>
      </c>
      <c r="T773" t="s">
        <v>82</v>
      </c>
      <c r="U773" t="s"/>
      <c r="V773" t="s">
        <v>83</v>
      </c>
      <c r="W773" t="s">
        <v>84</v>
      </c>
      <c r="X773" t="s"/>
      <c r="Y773" t="s">
        <v>85</v>
      </c>
      <c r="Z773">
        <f>HYPERLINK("https://hotelmonitor-cachepage.eclerx.com/savepage/tk_1542724523470914_sr_2029.html","info")</f>
        <v/>
      </c>
      <c r="AA773" t="n">
        <v>175098</v>
      </c>
      <c r="AB773" t="s"/>
      <c r="AC773" t="s"/>
      <c r="AD773" t="s">
        <v>86</v>
      </c>
      <c r="AE773" t="s"/>
      <c r="AF773" t="s"/>
      <c r="AG773" t="s"/>
      <c r="AH773" t="s"/>
      <c r="AI773" t="s"/>
      <c r="AJ773" t="s"/>
      <c r="AK773" t="s">
        <v>87</v>
      </c>
      <c r="AL773" t="s">
        <v>88</v>
      </c>
      <c r="AM773" t="s"/>
      <c r="AN773" t="s">
        <v>87</v>
      </c>
      <c r="AO773" t="s"/>
      <c r="AP773" t="n">
        <v>87</v>
      </c>
      <c r="AQ773" t="s">
        <v>89</v>
      </c>
      <c r="AR773" t="s">
        <v>96</v>
      </c>
      <c r="AS773" t="s"/>
      <c r="AT773" t="s">
        <v>91</v>
      </c>
      <c r="AU773" t="s"/>
      <c r="AV773" t="s"/>
      <c r="AW773" t="s"/>
      <c r="AX773" t="s"/>
      <c r="AY773" t="n">
        <v>2497454</v>
      </c>
      <c r="AZ773" t="s">
        <v>397</v>
      </c>
      <c r="BA773" t="s"/>
      <c r="BB773" t="n">
        <v>52960</v>
      </c>
      <c r="BC773" t="n">
        <v>12.658615708351</v>
      </c>
      <c r="BD773" t="n">
        <v>43.999621927033</v>
      </c>
      <c r="BE773" t="s"/>
      <c r="BF773" t="s"/>
      <c r="BG773" t="s"/>
      <c r="BH773" t="s"/>
      <c r="BI773" t="s"/>
      <c r="BJ773" t="s"/>
      <c r="BK773" t="s"/>
      <c r="BL773" t="s"/>
      <c r="BM773" t="s"/>
      <c r="BN773" t="s"/>
      <c r="BO773" t="s"/>
      <c r="BP773" t="s"/>
      <c r="BQ773" t="s"/>
      <c r="BR773" t="s">
        <v>93</v>
      </c>
    </row>
    <row r="774" spans="1:70">
      <c r="A774" t="s">
        <v>70</v>
      </c>
      <c r="B774" t="s">
        <v>71</v>
      </c>
      <c r="C774" t="s">
        <v>72</v>
      </c>
      <c r="D774" t="n">
        <v>2</v>
      </c>
      <c r="E774" t="s">
        <v>395</v>
      </c>
      <c r="F774" t="n">
        <v>2035332</v>
      </c>
      <c r="G774" t="s">
        <v>74</v>
      </c>
      <c r="H774" t="s">
        <v>75</v>
      </c>
      <c r="I774" t="s"/>
      <c r="J774" t="s">
        <v>76</v>
      </c>
      <c r="K774" t="n">
        <v>98</v>
      </c>
      <c r="L774" t="s">
        <v>77</v>
      </c>
      <c r="M774" t="s"/>
      <c r="N774" t="s">
        <v>184</v>
      </c>
      <c r="O774" t="s">
        <v>79</v>
      </c>
      <c r="P774" t="s">
        <v>396</v>
      </c>
      <c r="Q774" t="s"/>
      <c r="R774" t="s">
        <v>80</v>
      </c>
      <c r="S774" t="s">
        <v>399</v>
      </c>
      <c r="T774" t="s">
        <v>82</v>
      </c>
      <c r="U774" t="s"/>
      <c r="V774" t="s">
        <v>83</v>
      </c>
      <c r="W774" t="s">
        <v>84</v>
      </c>
      <c r="X774" t="s"/>
      <c r="Y774" t="s">
        <v>85</v>
      </c>
      <c r="Z774">
        <f>HYPERLINK("https://hotelmonitor-cachepage.eclerx.com/savepage/tk_1542724523470914_sr_2029.html","info")</f>
        <v/>
      </c>
      <c r="AA774" t="n">
        <v>175098</v>
      </c>
      <c r="AB774" t="s"/>
      <c r="AC774" t="s"/>
      <c r="AD774" t="s">
        <v>86</v>
      </c>
      <c r="AE774" t="s"/>
      <c r="AF774" t="s"/>
      <c r="AG774" t="s"/>
      <c r="AH774" t="s"/>
      <c r="AI774" t="s"/>
      <c r="AJ774" t="s"/>
      <c r="AK774" t="s">
        <v>87</v>
      </c>
      <c r="AL774" t="s">
        <v>88</v>
      </c>
      <c r="AM774" t="s"/>
      <c r="AN774" t="s">
        <v>87</v>
      </c>
      <c r="AO774" t="s"/>
      <c r="AP774" t="n">
        <v>87</v>
      </c>
      <c r="AQ774" t="s">
        <v>89</v>
      </c>
      <c r="AR774" t="s">
        <v>96</v>
      </c>
      <c r="AS774" t="s"/>
      <c r="AT774" t="s">
        <v>91</v>
      </c>
      <c r="AU774" t="s"/>
      <c r="AV774" t="s"/>
      <c r="AW774" t="s"/>
      <c r="AX774" t="s"/>
      <c r="AY774" t="n">
        <v>2497454</v>
      </c>
      <c r="AZ774" t="s">
        <v>397</v>
      </c>
      <c r="BA774" t="s"/>
      <c r="BB774" t="n">
        <v>52960</v>
      </c>
      <c r="BC774" t="n">
        <v>12.658615708351</v>
      </c>
      <c r="BD774" t="n">
        <v>43.999621927033</v>
      </c>
      <c r="BE774" t="s"/>
      <c r="BF774" t="s"/>
      <c r="BG774" t="s"/>
      <c r="BH774" t="s"/>
      <c r="BI774" t="s"/>
      <c r="BJ774" t="s"/>
      <c r="BK774" t="s"/>
      <c r="BL774" t="s"/>
      <c r="BM774" t="s"/>
      <c r="BN774" t="s"/>
      <c r="BO774" t="s"/>
      <c r="BP774" t="s"/>
      <c r="BQ774" t="s"/>
      <c r="BR774" t="s">
        <v>93</v>
      </c>
    </row>
    <row r="775" spans="1:70">
      <c r="A775" t="s">
        <v>70</v>
      </c>
      <c r="B775" t="s">
        <v>71</v>
      </c>
      <c r="C775" t="s">
        <v>72</v>
      </c>
      <c r="D775" t="n">
        <v>2</v>
      </c>
      <c r="E775" t="s">
        <v>395</v>
      </c>
      <c r="F775" t="n">
        <v>2035332</v>
      </c>
      <c r="G775" t="s">
        <v>74</v>
      </c>
      <c r="H775" t="s">
        <v>75</v>
      </c>
      <c r="I775" t="s"/>
      <c r="J775" t="s">
        <v>76</v>
      </c>
      <c r="K775" t="n">
        <v>151</v>
      </c>
      <c r="L775" t="s">
        <v>77</v>
      </c>
      <c r="M775" t="s"/>
      <c r="N775" t="s">
        <v>184</v>
      </c>
      <c r="O775" t="s">
        <v>79</v>
      </c>
      <c r="P775" t="s">
        <v>396</v>
      </c>
      <c r="Q775" t="s"/>
      <c r="R775" t="s">
        <v>80</v>
      </c>
      <c r="S775" t="s">
        <v>206</v>
      </c>
      <c r="T775" t="s">
        <v>82</v>
      </c>
      <c r="U775" t="s"/>
      <c r="V775" t="s">
        <v>83</v>
      </c>
      <c r="W775" t="s">
        <v>108</v>
      </c>
      <c r="X775" t="s"/>
      <c r="Y775" t="s">
        <v>85</v>
      </c>
      <c r="Z775">
        <f>HYPERLINK("https://hotelmonitor-cachepage.eclerx.com/savepage/tk_1542724523470914_sr_2029.html","info")</f>
        <v/>
      </c>
      <c r="AA775" t="n">
        <v>175098</v>
      </c>
      <c r="AB775" t="s"/>
      <c r="AC775" t="s"/>
      <c r="AD775" t="s">
        <v>86</v>
      </c>
      <c r="AE775" t="s"/>
      <c r="AF775" t="s"/>
      <c r="AG775" t="s"/>
      <c r="AH775" t="s"/>
      <c r="AI775" t="s"/>
      <c r="AJ775" t="s"/>
      <c r="AK775" t="s">
        <v>87</v>
      </c>
      <c r="AL775" t="s">
        <v>88</v>
      </c>
      <c r="AM775" t="s"/>
      <c r="AN775" t="s">
        <v>87</v>
      </c>
      <c r="AO775" t="s"/>
      <c r="AP775" t="n">
        <v>87</v>
      </c>
      <c r="AQ775" t="s">
        <v>89</v>
      </c>
      <c r="AR775" t="s">
        <v>96</v>
      </c>
      <c r="AS775" t="s"/>
      <c r="AT775" t="s">
        <v>91</v>
      </c>
      <c r="AU775" t="s"/>
      <c r="AV775" t="s"/>
      <c r="AW775" t="s"/>
      <c r="AX775" t="s"/>
      <c r="AY775" t="n">
        <v>2497454</v>
      </c>
      <c r="AZ775" t="s">
        <v>397</v>
      </c>
      <c r="BA775" t="s"/>
      <c r="BB775" t="n">
        <v>52960</v>
      </c>
      <c r="BC775" t="n">
        <v>12.658615708351</v>
      </c>
      <c r="BD775" t="n">
        <v>43.999621927033</v>
      </c>
      <c r="BE775" t="s"/>
      <c r="BF775" t="s"/>
      <c r="BG775" t="s"/>
      <c r="BH775" t="s"/>
      <c r="BI775" t="s"/>
      <c r="BJ775" t="s"/>
      <c r="BK775" t="s"/>
      <c r="BL775" t="s"/>
      <c r="BM775" t="s"/>
      <c r="BN775" t="s"/>
      <c r="BO775" t="s"/>
      <c r="BP775" t="s"/>
      <c r="BQ775" t="s"/>
      <c r="BR775" t="s">
        <v>93</v>
      </c>
    </row>
    <row r="776" spans="1:70">
      <c r="A776" t="s">
        <v>70</v>
      </c>
      <c r="B776" t="s">
        <v>71</v>
      </c>
      <c r="C776" t="s">
        <v>72</v>
      </c>
      <c r="D776" t="n">
        <v>2</v>
      </c>
      <c r="E776" t="s">
        <v>395</v>
      </c>
      <c r="F776" t="n">
        <v>2035332</v>
      </c>
      <c r="G776" t="s">
        <v>74</v>
      </c>
      <c r="H776" t="s">
        <v>75</v>
      </c>
      <c r="I776" t="s"/>
      <c r="J776" t="s">
        <v>76</v>
      </c>
      <c r="K776" t="n">
        <v>204</v>
      </c>
      <c r="L776" t="s">
        <v>77</v>
      </c>
      <c r="M776" t="s"/>
      <c r="N776" t="s">
        <v>184</v>
      </c>
      <c r="O776" t="s">
        <v>79</v>
      </c>
      <c r="P776" t="s">
        <v>396</v>
      </c>
      <c r="Q776" t="s"/>
      <c r="R776" t="s">
        <v>80</v>
      </c>
      <c r="S776" t="s">
        <v>400</v>
      </c>
      <c r="T776" t="s">
        <v>82</v>
      </c>
      <c r="U776" t="s"/>
      <c r="V776" t="s">
        <v>83</v>
      </c>
      <c r="W776" t="s">
        <v>161</v>
      </c>
      <c r="X776" t="s"/>
      <c r="Y776" t="s">
        <v>85</v>
      </c>
      <c r="Z776">
        <f>HYPERLINK("https://hotelmonitor-cachepage.eclerx.com/savepage/tk_1542724523470914_sr_2029.html","info")</f>
        <v/>
      </c>
      <c r="AA776" t="n">
        <v>175098</v>
      </c>
      <c r="AB776" t="s"/>
      <c r="AC776" t="s"/>
      <c r="AD776" t="s">
        <v>86</v>
      </c>
      <c r="AE776" t="s"/>
      <c r="AF776" t="s"/>
      <c r="AG776" t="s"/>
      <c r="AH776" t="s"/>
      <c r="AI776" t="s"/>
      <c r="AJ776" t="s"/>
      <c r="AK776" t="s">
        <v>87</v>
      </c>
      <c r="AL776" t="s">
        <v>88</v>
      </c>
      <c r="AM776" t="s"/>
      <c r="AN776" t="s">
        <v>87</v>
      </c>
      <c r="AO776" t="s"/>
      <c r="AP776" t="n">
        <v>87</v>
      </c>
      <c r="AQ776" t="s">
        <v>89</v>
      </c>
      <c r="AR776" t="s">
        <v>96</v>
      </c>
      <c r="AS776" t="s"/>
      <c r="AT776" t="s">
        <v>91</v>
      </c>
      <c r="AU776" t="s"/>
      <c r="AV776" t="s"/>
      <c r="AW776" t="s"/>
      <c r="AX776" t="s"/>
      <c r="AY776" t="n">
        <v>2497454</v>
      </c>
      <c r="AZ776" t="s">
        <v>397</v>
      </c>
      <c r="BA776" t="s"/>
      <c r="BB776" t="n">
        <v>52960</v>
      </c>
      <c r="BC776" t="n">
        <v>12.658615708351</v>
      </c>
      <c r="BD776" t="n">
        <v>43.999621927033</v>
      </c>
      <c r="BE776" t="s"/>
      <c r="BF776" t="s"/>
      <c r="BG776" t="s"/>
      <c r="BH776" t="s"/>
      <c r="BI776" t="s"/>
      <c r="BJ776" t="s"/>
      <c r="BK776" t="s"/>
      <c r="BL776" t="s"/>
      <c r="BM776" t="s"/>
      <c r="BN776" t="s"/>
      <c r="BO776" t="s"/>
      <c r="BP776" t="s"/>
      <c r="BQ776" t="s"/>
      <c r="BR776" t="s">
        <v>93</v>
      </c>
    </row>
    <row r="777" spans="1:70">
      <c r="A777" t="s">
        <v>70</v>
      </c>
      <c r="B777" t="s">
        <v>71</v>
      </c>
      <c r="C777" t="s">
        <v>72</v>
      </c>
      <c r="D777" t="n">
        <v>2</v>
      </c>
      <c r="E777" t="s">
        <v>401</v>
      </c>
      <c r="F777" t="n">
        <v>-1</v>
      </c>
      <c r="G777" t="s">
        <v>74</v>
      </c>
      <c r="H777" t="s">
        <v>75</v>
      </c>
      <c r="I777" t="s"/>
      <c r="J777" t="s">
        <v>76</v>
      </c>
      <c r="K777" t="n">
        <v>56</v>
      </c>
      <c r="L777" t="s">
        <v>77</v>
      </c>
      <c r="M777" t="s"/>
      <c r="N777" t="s">
        <v>138</v>
      </c>
      <c r="O777" t="s">
        <v>79</v>
      </c>
      <c r="P777" t="s">
        <v>401</v>
      </c>
      <c r="Q777" t="s"/>
      <c r="R777" t="s">
        <v>80</v>
      </c>
      <c r="S777" t="s">
        <v>334</v>
      </c>
      <c r="T777" t="s">
        <v>82</v>
      </c>
      <c r="U777" t="s"/>
      <c r="V777" t="s">
        <v>83</v>
      </c>
      <c r="W777" t="s">
        <v>84</v>
      </c>
      <c r="X777" t="s"/>
      <c r="Y777" t="s">
        <v>85</v>
      </c>
      <c r="Z777">
        <f>HYPERLINK("https://hotelmonitor-cachepage.eclerx.com/savepage/tk_15427246318369_sr_2029.html","info")</f>
        <v/>
      </c>
      <c r="AA777" t="n">
        <v>-2636421</v>
      </c>
      <c r="AB777" t="s"/>
      <c r="AC777" t="s"/>
      <c r="AD777" t="s">
        <v>86</v>
      </c>
      <c r="AE777" t="s"/>
      <c r="AF777" t="s"/>
      <c r="AG777" t="s"/>
      <c r="AH777" t="s"/>
      <c r="AI777" t="s"/>
      <c r="AJ777" t="s"/>
      <c r="AK777" t="s">
        <v>87</v>
      </c>
      <c r="AL777" t="s">
        <v>88</v>
      </c>
      <c r="AM777" t="s"/>
      <c r="AN777" t="s">
        <v>87</v>
      </c>
      <c r="AO777" t="s"/>
      <c r="AP777" t="n">
        <v>131</v>
      </c>
      <c r="AQ777" t="s">
        <v>89</v>
      </c>
      <c r="AR777" t="s">
        <v>96</v>
      </c>
      <c r="AS777" t="s"/>
      <c r="AT777" t="s">
        <v>91</v>
      </c>
      <c r="AU777" t="s"/>
      <c r="AV777" t="s"/>
      <c r="AW777" t="s"/>
      <c r="AX777" t="s"/>
      <c r="AY777" t="n">
        <v>2636421</v>
      </c>
      <c r="AZ777" t="s">
        <v>402</v>
      </c>
      <c r="BA777" t="s"/>
      <c r="BB777" t="n">
        <v>168087</v>
      </c>
      <c r="BC777" t="n">
        <v>13.551552</v>
      </c>
      <c r="BD777" t="n">
        <v>43.528948</v>
      </c>
      <c r="BE777" t="s"/>
      <c r="BF777" t="s"/>
      <c r="BG777" t="s"/>
      <c r="BH777" t="s"/>
      <c r="BI777" t="s"/>
      <c r="BJ777" t="s"/>
      <c r="BK777" t="s"/>
      <c r="BL777" t="s"/>
      <c r="BM777" t="s"/>
      <c r="BN777" t="s"/>
      <c r="BO777" t="s"/>
      <c r="BP777" t="s"/>
      <c r="BQ777" t="s"/>
      <c r="BR777" t="s">
        <v>104</v>
      </c>
    </row>
    <row r="778" spans="1:70">
      <c r="A778" t="s">
        <v>70</v>
      </c>
      <c r="B778" t="s">
        <v>71</v>
      </c>
      <c r="C778" t="s">
        <v>72</v>
      </c>
      <c r="D778" t="n">
        <v>2</v>
      </c>
      <c r="E778" t="s">
        <v>403</v>
      </c>
      <c r="F778" t="n">
        <v>-1</v>
      </c>
      <c r="G778" t="s">
        <v>74</v>
      </c>
      <c r="H778" t="s">
        <v>75</v>
      </c>
      <c r="I778" t="s"/>
      <c r="J778" t="s">
        <v>76</v>
      </c>
      <c r="K778" t="n">
        <v>86</v>
      </c>
      <c r="L778" t="s">
        <v>77</v>
      </c>
      <c r="M778" t="s"/>
      <c r="N778" t="s">
        <v>131</v>
      </c>
      <c r="O778" t="s">
        <v>79</v>
      </c>
      <c r="P778" t="s">
        <v>403</v>
      </c>
      <c r="Q778" t="s"/>
      <c r="R778" t="s">
        <v>80</v>
      </c>
      <c r="S778" t="s">
        <v>239</v>
      </c>
      <c r="T778" t="s">
        <v>82</v>
      </c>
      <c r="U778" t="s"/>
      <c r="V778" t="s">
        <v>83</v>
      </c>
      <c r="W778" t="s">
        <v>84</v>
      </c>
      <c r="X778" t="s"/>
      <c r="Y778" t="s">
        <v>85</v>
      </c>
      <c r="Z778">
        <f>HYPERLINK("https://hotelmonitor-cachepage.eclerx.com/savepage/tk_15427244358068676_sr_2029.html","info")</f>
        <v/>
      </c>
      <c r="AA778" t="n">
        <v>-3471908</v>
      </c>
      <c r="AB778" t="s"/>
      <c r="AC778" t="s"/>
      <c r="AD778" t="s">
        <v>86</v>
      </c>
      <c r="AE778" t="s"/>
      <c r="AF778" t="s"/>
      <c r="AG778" t="s"/>
      <c r="AH778" t="s"/>
      <c r="AI778" t="s"/>
      <c r="AJ778" t="s"/>
      <c r="AK778" t="s">
        <v>87</v>
      </c>
      <c r="AL778" t="s">
        <v>88</v>
      </c>
      <c r="AM778" t="s"/>
      <c r="AN778" t="s">
        <v>87</v>
      </c>
      <c r="AO778" t="s"/>
      <c r="AP778" t="n">
        <v>52</v>
      </c>
      <c r="AQ778" t="s">
        <v>89</v>
      </c>
      <c r="AR778" t="s">
        <v>99</v>
      </c>
      <c r="AS778" t="s"/>
      <c r="AT778" t="s">
        <v>91</v>
      </c>
      <c r="AU778" t="s"/>
      <c r="AV778" t="s"/>
      <c r="AW778" t="s"/>
      <c r="AX778" t="s"/>
      <c r="AY778" t="n">
        <v>3471908</v>
      </c>
      <c r="AZ778" t="s">
        <v>404</v>
      </c>
      <c r="BA778" t="s"/>
      <c r="BB778" t="n">
        <v>76550</v>
      </c>
      <c r="BC778" t="n">
        <v>11.32940813899</v>
      </c>
      <c r="BD778" t="n">
        <v>44.497033372302</v>
      </c>
      <c r="BE778" t="s"/>
      <c r="BF778" t="s"/>
      <c r="BG778" t="s"/>
      <c r="BH778" t="s"/>
      <c r="BI778" t="s"/>
      <c r="BJ778" t="s"/>
      <c r="BK778" t="s"/>
      <c r="BL778" t="s"/>
      <c r="BM778" t="s"/>
      <c r="BN778" t="s"/>
      <c r="BO778" t="s"/>
      <c r="BP778" t="s"/>
      <c r="BQ778" t="s"/>
      <c r="BR778" t="s">
        <v>93</v>
      </c>
    </row>
    <row r="779" spans="1:70">
      <c r="A779" t="s">
        <v>70</v>
      </c>
      <c r="B779" t="s">
        <v>71</v>
      </c>
      <c r="C779" t="s">
        <v>72</v>
      </c>
      <c r="D779" t="n">
        <v>2</v>
      </c>
      <c r="E779" t="s">
        <v>403</v>
      </c>
      <c r="F779" t="n">
        <v>-1</v>
      </c>
      <c r="G779" t="s">
        <v>74</v>
      </c>
      <c r="H779" t="s">
        <v>75</v>
      </c>
      <c r="I779" t="s"/>
      <c r="J779" t="s">
        <v>76</v>
      </c>
      <c r="K779" t="n">
        <v>87</v>
      </c>
      <c r="L779" t="s">
        <v>77</v>
      </c>
      <c r="M779" t="s"/>
      <c r="N779" t="s">
        <v>94</v>
      </c>
      <c r="O779" t="s">
        <v>79</v>
      </c>
      <c r="P779" t="s">
        <v>403</v>
      </c>
      <c r="Q779" t="s"/>
      <c r="R779" t="s">
        <v>80</v>
      </c>
      <c r="S779" t="s">
        <v>214</v>
      </c>
      <c r="T779" t="s">
        <v>82</v>
      </c>
      <c r="U779" t="s"/>
      <c r="V779" t="s">
        <v>83</v>
      </c>
      <c r="W779" t="s">
        <v>84</v>
      </c>
      <c r="X779" t="s"/>
      <c r="Y779" t="s">
        <v>85</v>
      </c>
      <c r="Z779">
        <f>HYPERLINK("https://hotelmonitor-cachepage.eclerx.com/savepage/tk_15427244358068676_sr_2029.html","info")</f>
        <v/>
      </c>
      <c r="AA779" t="n">
        <v>-3471908</v>
      </c>
      <c r="AB779" t="s"/>
      <c r="AC779" t="s"/>
      <c r="AD779" t="s">
        <v>86</v>
      </c>
      <c r="AE779" t="s"/>
      <c r="AF779" t="s"/>
      <c r="AG779" t="s"/>
      <c r="AH779" t="s"/>
      <c r="AI779" t="s"/>
      <c r="AJ779" t="s"/>
      <c r="AK779" t="s">
        <v>87</v>
      </c>
      <c r="AL779" t="s">
        <v>88</v>
      </c>
      <c r="AM779" t="s"/>
      <c r="AN779" t="s">
        <v>87</v>
      </c>
      <c r="AO779" t="s"/>
      <c r="AP779" t="n">
        <v>52</v>
      </c>
      <c r="AQ779" t="s">
        <v>89</v>
      </c>
      <c r="AR779" t="s">
        <v>96</v>
      </c>
      <c r="AS779" t="s"/>
      <c r="AT779" t="s">
        <v>91</v>
      </c>
      <c r="AU779" t="s"/>
      <c r="AV779" t="s"/>
      <c r="AW779" t="s"/>
      <c r="AX779" t="s"/>
      <c r="AY779" t="n">
        <v>3471908</v>
      </c>
      <c r="AZ779" t="s">
        <v>404</v>
      </c>
      <c r="BA779" t="s"/>
      <c r="BB779" t="n">
        <v>76550</v>
      </c>
      <c r="BC779" t="n">
        <v>11.32940813899</v>
      </c>
      <c r="BD779" t="n">
        <v>44.497033372302</v>
      </c>
      <c r="BE779" t="s"/>
      <c r="BF779" t="s"/>
      <c r="BG779" t="s"/>
      <c r="BH779" t="s"/>
      <c r="BI779" t="s"/>
      <c r="BJ779" t="s"/>
      <c r="BK779" t="s"/>
      <c r="BL779" t="s"/>
      <c r="BM779" t="s"/>
      <c r="BN779" t="s"/>
      <c r="BO779" t="s"/>
      <c r="BP779" t="s"/>
      <c r="BQ779" t="s"/>
      <c r="BR779" t="s">
        <v>93</v>
      </c>
    </row>
    <row r="780" spans="1:70">
      <c r="A780" t="s">
        <v>70</v>
      </c>
      <c r="B780" t="s">
        <v>71</v>
      </c>
      <c r="C780" t="s">
        <v>72</v>
      </c>
      <c r="D780" t="n">
        <v>2</v>
      </c>
      <c r="E780" t="s">
        <v>403</v>
      </c>
      <c r="F780" t="n">
        <v>-1</v>
      </c>
      <c r="G780" t="s">
        <v>74</v>
      </c>
      <c r="H780" t="s">
        <v>75</v>
      </c>
      <c r="I780" t="s"/>
      <c r="J780" t="s">
        <v>76</v>
      </c>
      <c r="K780" t="n">
        <v>92</v>
      </c>
      <c r="L780" t="s">
        <v>77</v>
      </c>
      <c r="M780" t="s"/>
      <c r="N780" t="s">
        <v>148</v>
      </c>
      <c r="O780" t="s">
        <v>79</v>
      </c>
      <c r="P780" t="s">
        <v>403</v>
      </c>
      <c r="Q780" t="s"/>
      <c r="R780" t="s">
        <v>80</v>
      </c>
      <c r="S780" t="s">
        <v>405</v>
      </c>
      <c r="T780" t="s">
        <v>82</v>
      </c>
      <c r="U780" t="s"/>
      <c r="V780" t="s">
        <v>83</v>
      </c>
      <c r="W780" t="s">
        <v>84</v>
      </c>
      <c r="X780" t="s"/>
      <c r="Y780" t="s">
        <v>85</v>
      </c>
      <c r="Z780">
        <f>HYPERLINK("https://hotelmonitor-cachepage.eclerx.com/savepage/tk_15427244358068676_sr_2029.html","info")</f>
        <v/>
      </c>
      <c r="AA780" t="n">
        <v>-3471908</v>
      </c>
      <c r="AB780" t="s"/>
      <c r="AC780" t="s"/>
      <c r="AD780" t="s">
        <v>86</v>
      </c>
      <c r="AE780" t="s"/>
      <c r="AF780" t="s"/>
      <c r="AG780" t="s"/>
      <c r="AH780" t="s"/>
      <c r="AI780" t="s"/>
      <c r="AJ780" t="s"/>
      <c r="AK780" t="s">
        <v>87</v>
      </c>
      <c r="AL780" t="s">
        <v>88</v>
      </c>
      <c r="AM780" t="s"/>
      <c r="AN780" t="s">
        <v>87</v>
      </c>
      <c r="AO780" t="s"/>
      <c r="AP780" t="n">
        <v>52</v>
      </c>
      <c r="AQ780" t="s">
        <v>89</v>
      </c>
      <c r="AR780" t="s">
        <v>96</v>
      </c>
      <c r="AS780" t="s"/>
      <c r="AT780" t="s">
        <v>91</v>
      </c>
      <c r="AU780" t="s"/>
      <c r="AV780" t="s"/>
      <c r="AW780" t="s"/>
      <c r="AX780" t="s"/>
      <c r="AY780" t="n">
        <v>3471908</v>
      </c>
      <c r="AZ780" t="s">
        <v>404</v>
      </c>
      <c r="BA780" t="s"/>
      <c r="BB780" t="n">
        <v>76550</v>
      </c>
      <c r="BC780" t="n">
        <v>11.32940813899</v>
      </c>
      <c r="BD780" t="n">
        <v>44.497033372302</v>
      </c>
      <c r="BE780" t="s"/>
      <c r="BF780" t="s"/>
      <c r="BG780" t="s"/>
      <c r="BH780" t="s"/>
      <c r="BI780" t="s"/>
      <c r="BJ780" t="s"/>
      <c r="BK780" t="s"/>
      <c r="BL780" t="s"/>
      <c r="BM780" t="s"/>
      <c r="BN780" t="s"/>
      <c r="BO780" t="s"/>
      <c r="BP780" t="s"/>
      <c r="BQ780" t="s"/>
      <c r="BR780" t="s">
        <v>93</v>
      </c>
    </row>
    <row r="781" spans="1:70">
      <c r="A781" t="s">
        <v>70</v>
      </c>
      <c r="B781" t="s">
        <v>71</v>
      </c>
      <c r="C781" t="s">
        <v>72</v>
      </c>
      <c r="D781" t="n">
        <v>2</v>
      </c>
      <c r="E781" t="s">
        <v>403</v>
      </c>
      <c r="F781" t="n">
        <v>-1</v>
      </c>
      <c r="G781" t="s">
        <v>74</v>
      </c>
      <c r="H781" t="s">
        <v>75</v>
      </c>
      <c r="I781" t="s"/>
      <c r="J781" t="s">
        <v>76</v>
      </c>
      <c r="K781" t="n">
        <v>92</v>
      </c>
      <c r="L781" t="s">
        <v>77</v>
      </c>
      <c r="M781" t="s"/>
      <c r="N781" t="s">
        <v>189</v>
      </c>
      <c r="O781" t="s">
        <v>79</v>
      </c>
      <c r="P781" t="s">
        <v>403</v>
      </c>
      <c r="Q781" t="s"/>
      <c r="R781" t="s">
        <v>80</v>
      </c>
      <c r="S781" t="s">
        <v>405</v>
      </c>
      <c r="T781" t="s">
        <v>82</v>
      </c>
      <c r="U781" t="s"/>
      <c r="V781" t="s">
        <v>83</v>
      </c>
      <c r="W781" t="s">
        <v>84</v>
      </c>
      <c r="X781" t="s"/>
      <c r="Y781" t="s">
        <v>85</v>
      </c>
      <c r="Z781">
        <f>HYPERLINK("https://hotelmonitor-cachepage.eclerx.com/savepage/tk_15427244358068676_sr_2029.html","info")</f>
        <v/>
      </c>
      <c r="AA781" t="n">
        <v>-3471908</v>
      </c>
      <c r="AB781" t="s"/>
      <c r="AC781" t="s"/>
      <c r="AD781" t="s">
        <v>86</v>
      </c>
      <c r="AE781" t="s"/>
      <c r="AF781" t="s"/>
      <c r="AG781" t="s"/>
      <c r="AH781" t="s"/>
      <c r="AI781" t="s"/>
      <c r="AJ781" t="s"/>
      <c r="AK781" t="s">
        <v>87</v>
      </c>
      <c r="AL781" t="s">
        <v>88</v>
      </c>
      <c r="AM781" t="s"/>
      <c r="AN781" t="s">
        <v>87</v>
      </c>
      <c r="AO781" t="s"/>
      <c r="AP781" t="n">
        <v>52</v>
      </c>
      <c r="AQ781" t="s">
        <v>89</v>
      </c>
      <c r="AR781" t="s">
        <v>96</v>
      </c>
      <c r="AS781" t="s"/>
      <c r="AT781" t="s">
        <v>91</v>
      </c>
      <c r="AU781" t="s"/>
      <c r="AV781" t="s"/>
      <c r="AW781" t="s"/>
      <c r="AX781" t="s"/>
      <c r="AY781" t="n">
        <v>3471908</v>
      </c>
      <c r="AZ781" t="s">
        <v>404</v>
      </c>
      <c r="BA781" t="s"/>
      <c r="BB781" t="n">
        <v>76550</v>
      </c>
      <c r="BC781" t="n">
        <v>11.32940813899</v>
      </c>
      <c r="BD781" t="n">
        <v>44.497033372302</v>
      </c>
      <c r="BE781" t="s"/>
      <c r="BF781" t="s"/>
      <c r="BG781" t="s"/>
      <c r="BH781" t="s"/>
      <c r="BI781" t="s"/>
      <c r="BJ781" t="s"/>
      <c r="BK781" t="s"/>
      <c r="BL781" t="s"/>
      <c r="BM781" t="s"/>
      <c r="BN781" t="s"/>
      <c r="BO781" t="s"/>
      <c r="BP781" t="s"/>
      <c r="BQ781" t="s"/>
      <c r="BR781" t="s">
        <v>93</v>
      </c>
    </row>
    <row r="782" spans="1:70">
      <c r="A782" t="s">
        <v>70</v>
      </c>
      <c r="B782" t="s">
        <v>71</v>
      </c>
      <c r="C782" t="s">
        <v>72</v>
      </c>
      <c r="D782" t="n">
        <v>2</v>
      </c>
      <c r="E782" t="s">
        <v>406</v>
      </c>
      <c r="F782" t="n">
        <v>-1</v>
      </c>
      <c r="G782" t="s">
        <v>74</v>
      </c>
      <c r="H782" t="s">
        <v>75</v>
      </c>
      <c r="I782" t="s"/>
      <c r="J782" t="s">
        <v>76</v>
      </c>
      <c r="K782" t="n">
        <v>94</v>
      </c>
      <c r="L782" t="s">
        <v>77</v>
      </c>
      <c r="M782" t="s"/>
      <c r="N782" t="s">
        <v>407</v>
      </c>
      <c r="O782" t="s">
        <v>79</v>
      </c>
      <c r="P782" t="s">
        <v>406</v>
      </c>
      <c r="Q782" t="s"/>
      <c r="R782" t="s">
        <v>80</v>
      </c>
      <c r="S782" t="s">
        <v>398</v>
      </c>
      <c r="T782" t="s">
        <v>82</v>
      </c>
      <c r="U782" t="s"/>
      <c r="V782" t="s">
        <v>83</v>
      </c>
      <c r="W782" t="s">
        <v>140</v>
      </c>
      <c r="X782" t="s"/>
      <c r="Y782" t="s">
        <v>85</v>
      </c>
      <c r="Z782">
        <f>HYPERLINK("https://hotelmonitor-cachepage.eclerx.com/savepage/tk_15427245882728448_sr_2029.html","info")</f>
        <v/>
      </c>
      <c r="AA782" t="n">
        <v>-6698660</v>
      </c>
      <c r="AB782" t="s"/>
      <c r="AC782" t="s"/>
      <c r="AD782" t="s">
        <v>86</v>
      </c>
      <c r="AE782" t="s"/>
      <c r="AF782" t="s"/>
      <c r="AG782" t="s"/>
      <c r="AH782" t="s"/>
      <c r="AI782" t="s"/>
      <c r="AJ782" t="s"/>
      <c r="AK782" t="s">
        <v>87</v>
      </c>
      <c r="AL782" t="s">
        <v>88</v>
      </c>
      <c r="AM782" t="s"/>
      <c r="AN782" t="s">
        <v>87</v>
      </c>
      <c r="AO782" t="s"/>
      <c r="AP782" t="n">
        <v>113</v>
      </c>
      <c r="AQ782" t="s">
        <v>89</v>
      </c>
      <c r="AR782" t="s">
        <v>90</v>
      </c>
      <c r="AS782" t="s"/>
      <c r="AT782" t="s">
        <v>91</v>
      </c>
      <c r="AU782" t="s"/>
      <c r="AV782" t="s"/>
      <c r="AW782" t="s"/>
      <c r="AX782" t="s"/>
      <c r="AY782" t="n">
        <v>6698660</v>
      </c>
      <c r="AZ782" t="s">
        <v>408</v>
      </c>
      <c r="BA782" t="s"/>
      <c r="BB782" t="n">
        <v>38287</v>
      </c>
      <c r="BC782" t="n">
        <v>12.917733</v>
      </c>
      <c r="BD782" t="n">
        <v>43.914554</v>
      </c>
      <c r="BE782" t="s"/>
      <c r="BF782" t="s"/>
      <c r="BG782" t="s"/>
      <c r="BH782" t="s"/>
      <c r="BI782" t="s"/>
      <c r="BJ782" t="s"/>
      <c r="BK782" t="s"/>
      <c r="BL782" t="s"/>
      <c r="BM782" t="s"/>
      <c r="BN782" t="s"/>
      <c r="BO782" t="s"/>
      <c r="BP782" t="s"/>
      <c r="BQ782" t="s"/>
      <c r="BR782" t="s">
        <v>104</v>
      </c>
    </row>
    <row r="783" spans="1:70">
      <c r="A783" t="s">
        <v>70</v>
      </c>
      <c r="B783" t="s">
        <v>71</v>
      </c>
      <c r="C783" t="s">
        <v>72</v>
      </c>
      <c r="D783" t="n">
        <v>2</v>
      </c>
      <c r="E783" t="s">
        <v>406</v>
      </c>
      <c r="F783" t="n">
        <v>-1</v>
      </c>
      <c r="G783" t="s">
        <v>74</v>
      </c>
      <c r="H783" t="s">
        <v>75</v>
      </c>
      <c r="I783" t="s"/>
      <c r="J783" t="s">
        <v>76</v>
      </c>
      <c r="K783" t="n">
        <v>119</v>
      </c>
      <c r="L783" t="s">
        <v>77</v>
      </c>
      <c r="M783" t="s"/>
      <c r="N783" t="s">
        <v>407</v>
      </c>
      <c r="O783" t="s">
        <v>79</v>
      </c>
      <c r="P783" t="s">
        <v>406</v>
      </c>
      <c r="Q783" t="s"/>
      <c r="R783" t="s">
        <v>80</v>
      </c>
      <c r="S783" t="s">
        <v>409</v>
      </c>
      <c r="T783" t="s">
        <v>82</v>
      </c>
      <c r="U783" t="s"/>
      <c r="V783" t="s">
        <v>83</v>
      </c>
      <c r="W783" t="s">
        <v>84</v>
      </c>
      <c r="X783" t="s"/>
      <c r="Y783" t="s">
        <v>85</v>
      </c>
      <c r="Z783">
        <f>HYPERLINK("https://hotelmonitor-cachepage.eclerx.com/savepage/tk_15427245882728448_sr_2029.html","info")</f>
        <v/>
      </c>
      <c r="AA783" t="n">
        <v>-6698660</v>
      </c>
      <c r="AB783" t="s"/>
      <c r="AC783" t="s"/>
      <c r="AD783" t="s">
        <v>86</v>
      </c>
      <c r="AE783" t="s"/>
      <c r="AF783" t="s"/>
      <c r="AG783" t="s"/>
      <c r="AH783" t="s"/>
      <c r="AI783" t="s"/>
      <c r="AJ783" t="s"/>
      <c r="AK783" t="s">
        <v>87</v>
      </c>
      <c r="AL783" t="s">
        <v>88</v>
      </c>
      <c r="AM783" t="s"/>
      <c r="AN783" t="s">
        <v>87</v>
      </c>
      <c r="AO783" t="s"/>
      <c r="AP783" t="n">
        <v>113</v>
      </c>
      <c r="AQ783" t="s">
        <v>89</v>
      </c>
      <c r="AR783" t="s">
        <v>90</v>
      </c>
      <c r="AS783" t="s"/>
      <c r="AT783" t="s">
        <v>91</v>
      </c>
      <c r="AU783" t="s"/>
      <c r="AV783" t="s"/>
      <c r="AW783" t="s"/>
      <c r="AX783" t="s"/>
      <c r="AY783" t="n">
        <v>6698660</v>
      </c>
      <c r="AZ783" t="s">
        <v>408</v>
      </c>
      <c r="BA783" t="s"/>
      <c r="BB783" t="n">
        <v>38287</v>
      </c>
      <c r="BC783" t="n">
        <v>12.917733</v>
      </c>
      <c r="BD783" t="n">
        <v>43.914554</v>
      </c>
      <c r="BE783" t="s"/>
      <c r="BF783" t="s"/>
      <c r="BG783" t="s"/>
      <c r="BH783" t="s"/>
      <c r="BI783" t="s"/>
      <c r="BJ783" t="s"/>
      <c r="BK783" t="s"/>
      <c r="BL783" t="s"/>
      <c r="BM783" t="s"/>
      <c r="BN783" t="s"/>
      <c r="BO783" t="s"/>
      <c r="BP783" t="s"/>
      <c r="BQ783" t="s"/>
      <c r="BR783" t="s">
        <v>104</v>
      </c>
    </row>
    <row r="784" spans="1:70">
      <c r="A784" t="s">
        <v>70</v>
      </c>
      <c r="B784" t="s">
        <v>71</v>
      </c>
      <c r="C784" t="s">
        <v>72</v>
      </c>
      <c r="D784" t="n">
        <v>2</v>
      </c>
      <c r="E784" t="s">
        <v>406</v>
      </c>
      <c r="F784" t="n">
        <v>-1</v>
      </c>
      <c r="G784" t="s">
        <v>74</v>
      </c>
      <c r="H784" t="s">
        <v>75</v>
      </c>
      <c r="I784" t="s"/>
      <c r="J784" t="s">
        <v>76</v>
      </c>
      <c r="K784" t="n">
        <v>143</v>
      </c>
      <c r="L784" t="s">
        <v>77</v>
      </c>
      <c r="M784" t="s"/>
      <c r="N784" t="s">
        <v>410</v>
      </c>
      <c r="O784" t="s">
        <v>79</v>
      </c>
      <c r="P784" t="s">
        <v>406</v>
      </c>
      <c r="Q784" t="s"/>
      <c r="R784" t="s">
        <v>80</v>
      </c>
      <c r="S784" t="s">
        <v>411</v>
      </c>
      <c r="T784" t="s">
        <v>82</v>
      </c>
      <c r="U784" t="s"/>
      <c r="V784" t="s">
        <v>83</v>
      </c>
      <c r="W784" t="s">
        <v>140</v>
      </c>
      <c r="X784" t="s"/>
      <c r="Y784" t="s">
        <v>85</v>
      </c>
      <c r="Z784">
        <f>HYPERLINK("https://hotelmonitor-cachepage.eclerx.com/savepage/tk_15427245882728448_sr_2029.html","info")</f>
        <v/>
      </c>
      <c r="AA784" t="n">
        <v>-6698660</v>
      </c>
      <c r="AB784" t="s"/>
      <c r="AC784" t="s"/>
      <c r="AD784" t="s">
        <v>86</v>
      </c>
      <c r="AE784" t="s"/>
      <c r="AF784" t="s"/>
      <c r="AG784" t="s"/>
      <c r="AH784" t="s"/>
      <c r="AI784" t="s"/>
      <c r="AJ784" t="s"/>
      <c r="AK784" t="s">
        <v>87</v>
      </c>
      <c r="AL784" t="s">
        <v>88</v>
      </c>
      <c r="AM784" t="s"/>
      <c r="AN784" t="s">
        <v>87</v>
      </c>
      <c r="AO784" t="s"/>
      <c r="AP784" t="n">
        <v>113</v>
      </c>
      <c r="AQ784" t="s">
        <v>89</v>
      </c>
      <c r="AR784" t="s">
        <v>90</v>
      </c>
      <c r="AS784" t="s"/>
      <c r="AT784" t="s">
        <v>91</v>
      </c>
      <c r="AU784" t="s"/>
      <c r="AV784" t="s"/>
      <c r="AW784" t="s"/>
      <c r="AX784" t="s"/>
      <c r="AY784" t="n">
        <v>6698660</v>
      </c>
      <c r="AZ784" t="s">
        <v>408</v>
      </c>
      <c r="BA784" t="s"/>
      <c r="BB784" t="n">
        <v>38287</v>
      </c>
      <c r="BC784" t="n">
        <v>12.917733</v>
      </c>
      <c r="BD784" t="n">
        <v>43.914554</v>
      </c>
      <c r="BE784" t="s"/>
      <c r="BF784" t="s"/>
      <c r="BG784" t="s"/>
      <c r="BH784" t="s"/>
      <c r="BI784" t="s"/>
      <c r="BJ784" t="s"/>
      <c r="BK784" t="s"/>
      <c r="BL784" t="s"/>
      <c r="BM784" t="s"/>
      <c r="BN784" t="s"/>
      <c r="BO784" t="s"/>
      <c r="BP784" t="s"/>
      <c r="BQ784" t="s"/>
      <c r="BR784" t="s">
        <v>104</v>
      </c>
    </row>
    <row r="785" spans="1:70">
      <c r="A785" t="s">
        <v>70</v>
      </c>
      <c r="B785" t="s">
        <v>71</v>
      </c>
      <c r="C785" t="s">
        <v>72</v>
      </c>
      <c r="D785" t="n">
        <v>2</v>
      </c>
      <c r="E785" t="s">
        <v>406</v>
      </c>
      <c r="F785" t="n">
        <v>-1</v>
      </c>
      <c r="G785" t="s">
        <v>74</v>
      </c>
      <c r="H785" t="s">
        <v>75</v>
      </c>
      <c r="I785" t="s"/>
      <c r="J785" t="s">
        <v>76</v>
      </c>
      <c r="K785" t="n">
        <v>194</v>
      </c>
      <c r="L785" t="s">
        <v>77</v>
      </c>
      <c r="M785" t="s"/>
      <c r="N785" t="s">
        <v>410</v>
      </c>
      <c r="O785" t="s">
        <v>79</v>
      </c>
      <c r="P785" t="s">
        <v>406</v>
      </c>
      <c r="Q785" t="s"/>
      <c r="R785" t="s">
        <v>80</v>
      </c>
      <c r="S785" t="s">
        <v>412</v>
      </c>
      <c r="T785" t="s">
        <v>82</v>
      </c>
      <c r="U785" t="s"/>
      <c r="V785" t="s">
        <v>83</v>
      </c>
      <c r="W785" t="s">
        <v>84</v>
      </c>
      <c r="X785" t="s"/>
      <c r="Y785" t="s">
        <v>85</v>
      </c>
      <c r="Z785">
        <f>HYPERLINK("https://hotelmonitor-cachepage.eclerx.com/savepage/tk_15427245882728448_sr_2029.html","info")</f>
        <v/>
      </c>
      <c r="AA785" t="n">
        <v>-6698660</v>
      </c>
      <c r="AB785" t="s"/>
      <c r="AC785" t="s"/>
      <c r="AD785" t="s">
        <v>86</v>
      </c>
      <c r="AE785" t="s"/>
      <c r="AF785" t="s"/>
      <c r="AG785" t="s"/>
      <c r="AH785" t="s"/>
      <c r="AI785" t="s"/>
      <c r="AJ785" t="s"/>
      <c r="AK785" t="s">
        <v>87</v>
      </c>
      <c r="AL785" t="s">
        <v>88</v>
      </c>
      <c r="AM785" t="s"/>
      <c r="AN785" t="s">
        <v>87</v>
      </c>
      <c r="AO785" t="s"/>
      <c r="AP785" t="n">
        <v>113</v>
      </c>
      <c r="AQ785" t="s">
        <v>89</v>
      </c>
      <c r="AR785" t="s">
        <v>90</v>
      </c>
      <c r="AS785" t="s"/>
      <c r="AT785" t="s">
        <v>91</v>
      </c>
      <c r="AU785" t="s"/>
      <c r="AV785" t="s"/>
      <c r="AW785" t="s"/>
      <c r="AX785" t="s"/>
      <c r="AY785" t="n">
        <v>6698660</v>
      </c>
      <c r="AZ785" t="s">
        <v>408</v>
      </c>
      <c r="BA785" t="s"/>
      <c r="BB785" t="n">
        <v>38287</v>
      </c>
      <c r="BC785" t="n">
        <v>12.917733</v>
      </c>
      <c r="BD785" t="n">
        <v>43.914554</v>
      </c>
      <c r="BE785" t="s"/>
      <c r="BF785" t="s"/>
      <c r="BG785" t="s"/>
      <c r="BH785" t="s"/>
      <c r="BI785" t="s"/>
      <c r="BJ785" t="s"/>
      <c r="BK785" t="s"/>
      <c r="BL785" t="s"/>
      <c r="BM785" t="s"/>
      <c r="BN785" t="s"/>
      <c r="BO785" t="s"/>
      <c r="BP785" t="s"/>
      <c r="BQ785" t="s"/>
      <c r="BR785" t="s">
        <v>104</v>
      </c>
    </row>
    <row r="786" spans="1:70">
      <c r="A786" t="s">
        <v>70</v>
      </c>
      <c r="B786" t="s">
        <v>71</v>
      </c>
      <c r="C786" t="s">
        <v>72</v>
      </c>
      <c r="D786" t="n">
        <v>2</v>
      </c>
      <c r="E786" t="s">
        <v>413</v>
      </c>
      <c r="F786" t="n">
        <v>-1</v>
      </c>
      <c r="G786" t="s">
        <v>74</v>
      </c>
      <c r="H786" t="s">
        <v>75</v>
      </c>
      <c r="I786" t="s"/>
      <c r="J786" t="s">
        <v>76</v>
      </c>
      <c r="K786" t="n">
        <v>342</v>
      </c>
      <c r="L786" t="s">
        <v>77</v>
      </c>
      <c r="M786" t="s"/>
      <c r="N786" t="s">
        <v>414</v>
      </c>
      <c r="O786" t="s">
        <v>79</v>
      </c>
      <c r="P786" t="s">
        <v>413</v>
      </c>
      <c r="Q786" t="s"/>
      <c r="R786" t="s">
        <v>80</v>
      </c>
      <c r="S786" t="s">
        <v>415</v>
      </c>
      <c r="T786" t="s">
        <v>82</v>
      </c>
      <c r="U786" t="s"/>
      <c r="V786" t="s">
        <v>83</v>
      </c>
      <c r="W786" t="s">
        <v>84</v>
      </c>
      <c r="X786" t="s"/>
      <c r="Y786" t="s">
        <v>85</v>
      </c>
      <c r="Z786">
        <f>HYPERLINK("https://hotelmonitor-cachepage.eclerx.com/savepage/tk_15427244183083346_sr_2029.html","info")</f>
        <v/>
      </c>
      <c r="AA786" t="n">
        <v>-6559869</v>
      </c>
      <c r="AB786" t="s"/>
      <c r="AC786" t="s"/>
      <c r="AD786" t="s">
        <v>86</v>
      </c>
      <c r="AE786" t="s"/>
      <c r="AF786" t="s"/>
      <c r="AG786" t="s"/>
      <c r="AH786" t="s"/>
      <c r="AI786" t="s"/>
      <c r="AJ786" t="s"/>
      <c r="AK786" t="s">
        <v>87</v>
      </c>
      <c r="AL786" t="s">
        <v>88</v>
      </c>
      <c r="AM786" t="s"/>
      <c r="AN786" t="s">
        <v>87</v>
      </c>
      <c r="AO786" t="s"/>
      <c r="AP786" t="n">
        <v>45</v>
      </c>
      <c r="AQ786" t="s">
        <v>89</v>
      </c>
      <c r="AR786" t="s">
        <v>96</v>
      </c>
      <c r="AS786" t="s"/>
      <c r="AT786" t="s">
        <v>91</v>
      </c>
      <c r="AU786" t="s"/>
      <c r="AV786" t="s"/>
      <c r="AW786" t="s"/>
      <c r="AX786" t="s"/>
      <c r="AY786" t="n">
        <v>6559869</v>
      </c>
      <c r="AZ786" t="s">
        <v>416</v>
      </c>
      <c r="BA786" t="s"/>
      <c r="BB786" t="n">
        <v>11949</v>
      </c>
      <c r="BC786" t="n">
        <v>12.639555</v>
      </c>
      <c r="BD786" t="n">
        <v>44.016225</v>
      </c>
      <c r="BE786" t="s"/>
      <c r="BF786" t="s"/>
      <c r="BG786" t="s"/>
      <c r="BH786" t="s"/>
      <c r="BI786" t="s"/>
      <c r="BJ786" t="s"/>
      <c r="BK786" t="s"/>
      <c r="BL786" t="s"/>
      <c r="BM786" t="s"/>
      <c r="BN786" t="s"/>
      <c r="BO786" t="s"/>
      <c r="BP786" t="s"/>
      <c r="BQ786" t="s"/>
      <c r="BR786" t="s">
        <v>93</v>
      </c>
    </row>
    <row r="787" spans="1:70">
      <c r="A787" t="s">
        <v>70</v>
      </c>
      <c r="B787" t="s">
        <v>71</v>
      </c>
      <c r="C787" t="s">
        <v>72</v>
      </c>
      <c r="D787" t="n">
        <v>2</v>
      </c>
      <c r="E787" t="s">
        <v>417</v>
      </c>
      <c r="F787" t="n">
        <v>-1</v>
      </c>
      <c r="G787" t="s">
        <v>74</v>
      </c>
      <c r="H787" t="s">
        <v>75</v>
      </c>
      <c r="I787" t="s"/>
      <c r="J787" t="s">
        <v>76</v>
      </c>
      <c r="K787" t="n">
        <v>89</v>
      </c>
      <c r="L787" t="s">
        <v>77</v>
      </c>
      <c r="M787" t="s"/>
      <c r="N787" t="s">
        <v>189</v>
      </c>
      <c r="O787" t="s">
        <v>79</v>
      </c>
      <c r="P787" t="s">
        <v>417</v>
      </c>
      <c r="Q787" t="s"/>
      <c r="R787" t="s">
        <v>80</v>
      </c>
      <c r="S787" t="s">
        <v>418</v>
      </c>
      <c r="T787" t="s">
        <v>82</v>
      </c>
      <c r="U787" t="s"/>
      <c r="V787" t="s">
        <v>83</v>
      </c>
      <c r="W787" t="s">
        <v>84</v>
      </c>
      <c r="X787" t="s"/>
      <c r="Y787" t="s">
        <v>85</v>
      </c>
      <c r="Z787">
        <f>HYPERLINK("https://hotelmonitor-cachepage.eclerx.com/savepage/tk_15427245456129153_sr_2029.html","info")</f>
        <v/>
      </c>
      <c r="AA787" t="n">
        <v>-6796333</v>
      </c>
      <c r="AB787" t="s"/>
      <c r="AC787" t="s"/>
      <c r="AD787" t="s">
        <v>86</v>
      </c>
      <c r="AE787" t="s"/>
      <c r="AF787" t="s"/>
      <c r="AG787" t="s"/>
      <c r="AH787" t="s"/>
      <c r="AI787" t="s"/>
      <c r="AJ787" t="s"/>
      <c r="AK787" t="s">
        <v>87</v>
      </c>
      <c r="AL787" t="s">
        <v>88</v>
      </c>
      <c r="AM787" t="s"/>
      <c r="AN787" t="s">
        <v>87</v>
      </c>
      <c r="AO787" t="s"/>
      <c r="AP787" t="n">
        <v>96</v>
      </c>
      <c r="AQ787" t="s">
        <v>89</v>
      </c>
      <c r="AR787" t="s">
        <v>96</v>
      </c>
      <c r="AS787" t="s"/>
      <c r="AT787" t="s">
        <v>91</v>
      </c>
      <c r="AU787" t="s"/>
      <c r="AV787" t="s"/>
      <c r="AW787" t="s"/>
      <c r="AX787" t="s"/>
      <c r="AY787" t="n">
        <v>6796333</v>
      </c>
      <c r="AZ787" t="s">
        <v>186</v>
      </c>
      <c r="BA787" t="s"/>
      <c r="BB787" t="n">
        <v>108021</v>
      </c>
      <c r="BC787" t="s"/>
      <c r="BD787" t="s"/>
      <c r="BE787" t="s"/>
      <c r="BF787" t="s"/>
      <c r="BG787" t="s"/>
      <c r="BH787" t="s"/>
      <c r="BI787" t="s"/>
      <c r="BJ787" t="s"/>
      <c r="BK787" t="s"/>
      <c r="BL787" t="s"/>
      <c r="BM787" t="s"/>
      <c r="BN787" t="s"/>
      <c r="BO787" t="s"/>
      <c r="BP787" t="s"/>
      <c r="BQ787" t="s"/>
      <c r="BR787" t="s">
        <v>93</v>
      </c>
    </row>
    <row r="788" spans="1:70">
      <c r="A788" t="s">
        <v>70</v>
      </c>
      <c r="B788" t="s">
        <v>71</v>
      </c>
      <c r="C788" t="s">
        <v>72</v>
      </c>
      <c r="D788" t="n">
        <v>2</v>
      </c>
      <c r="E788" t="s">
        <v>419</v>
      </c>
      <c r="F788" t="n">
        <v>-1</v>
      </c>
      <c r="G788" t="s">
        <v>74</v>
      </c>
      <c r="H788" t="s">
        <v>75</v>
      </c>
      <c r="I788" t="s"/>
      <c r="J788" t="s">
        <v>76</v>
      </c>
      <c r="K788" t="n">
        <v>138</v>
      </c>
      <c r="L788" t="s">
        <v>77</v>
      </c>
      <c r="M788" t="s"/>
      <c r="N788" t="s">
        <v>131</v>
      </c>
      <c r="O788" t="s">
        <v>79</v>
      </c>
      <c r="P788" t="s">
        <v>419</v>
      </c>
      <c r="Q788" t="s"/>
      <c r="R788" t="s">
        <v>80</v>
      </c>
      <c r="S788" t="s">
        <v>242</v>
      </c>
      <c r="T788" t="s">
        <v>82</v>
      </c>
      <c r="U788" t="s"/>
      <c r="V788" t="s">
        <v>83</v>
      </c>
      <c r="W788" t="s">
        <v>140</v>
      </c>
      <c r="X788" t="s"/>
      <c r="Y788" t="s">
        <v>85</v>
      </c>
      <c r="Z788">
        <f>HYPERLINK("https://hotelmonitor-cachepage.eclerx.com/savepage/tk_15427243965819132_sr_2029.html","info")</f>
        <v/>
      </c>
      <c r="AA788" t="n">
        <v>-6796330</v>
      </c>
      <c r="AB788" t="s"/>
      <c r="AC788" t="s"/>
      <c r="AD788" t="s">
        <v>86</v>
      </c>
      <c r="AE788" t="s"/>
      <c r="AF788" t="s"/>
      <c r="AG788" t="s"/>
      <c r="AH788" t="s"/>
      <c r="AI788" t="s"/>
      <c r="AJ788" t="s"/>
      <c r="AK788" t="s">
        <v>87</v>
      </c>
      <c r="AL788" t="s">
        <v>88</v>
      </c>
      <c r="AM788" t="s"/>
      <c r="AN788" t="s">
        <v>87</v>
      </c>
      <c r="AO788" t="s"/>
      <c r="AP788" t="n">
        <v>36</v>
      </c>
      <c r="AQ788" t="s">
        <v>89</v>
      </c>
      <c r="AR788" t="s">
        <v>99</v>
      </c>
      <c r="AS788" t="s"/>
      <c r="AT788" t="s">
        <v>91</v>
      </c>
      <c r="AU788" t="s"/>
      <c r="AV788" t="s"/>
      <c r="AW788" t="s"/>
      <c r="AX788" t="s"/>
      <c r="AY788" t="n">
        <v>6796330</v>
      </c>
      <c r="AZ788" t="s">
        <v>92</v>
      </c>
      <c r="BA788" t="s"/>
      <c r="BB788" t="n">
        <v>79559</v>
      </c>
      <c r="BC788" t="s"/>
      <c r="BD788" t="s"/>
      <c r="BE788" t="s"/>
      <c r="BF788" t="s"/>
      <c r="BG788" t="s"/>
      <c r="BH788" t="s"/>
      <c r="BI788" t="s"/>
      <c r="BJ788" t="s"/>
      <c r="BK788" t="s"/>
      <c r="BL788" t="s"/>
      <c r="BM788" t="s"/>
      <c r="BN788" t="s"/>
      <c r="BO788" t="s"/>
      <c r="BP788" t="s"/>
      <c r="BQ788" t="s"/>
      <c r="BR788" t="s">
        <v>93</v>
      </c>
    </row>
    <row r="789" spans="1:70">
      <c r="A789" t="s">
        <v>70</v>
      </c>
      <c r="B789" t="s">
        <v>71</v>
      </c>
      <c r="C789" t="s">
        <v>72</v>
      </c>
      <c r="D789" t="n">
        <v>2</v>
      </c>
      <c r="E789" t="s">
        <v>419</v>
      </c>
      <c r="F789" t="n">
        <v>-1</v>
      </c>
      <c r="G789" t="s">
        <v>74</v>
      </c>
      <c r="H789" t="s">
        <v>75</v>
      </c>
      <c r="I789" t="s"/>
      <c r="J789" t="s">
        <v>76</v>
      </c>
      <c r="K789" t="n">
        <v>173</v>
      </c>
      <c r="L789" t="s">
        <v>77</v>
      </c>
      <c r="M789" t="s"/>
      <c r="N789" t="s">
        <v>131</v>
      </c>
      <c r="O789" t="s">
        <v>79</v>
      </c>
      <c r="P789" t="s">
        <v>419</v>
      </c>
      <c r="Q789" t="s"/>
      <c r="R789" t="s">
        <v>80</v>
      </c>
      <c r="S789" t="s">
        <v>420</v>
      </c>
      <c r="T789" t="s">
        <v>82</v>
      </c>
      <c r="U789" t="s"/>
      <c r="V789" t="s">
        <v>83</v>
      </c>
      <c r="W789" t="s">
        <v>84</v>
      </c>
      <c r="X789" t="s"/>
      <c r="Y789" t="s">
        <v>85</v>
      </c>
      <c r="Z789">
        <f>HYPERLINK("https://hotelmonitor-cachepage.eclerx.com/savepage/tk_15427243965819132_sr_2029.html","info")</f>
        <v/>
      </c>
      <c r="AA789" t="n">
        <v>-6796330</v>
      </c>
      <c r="AB789" t="s"/>
      <c r="AC789" t="s"/>
      <c r="AD789" t="s">
        <v>86</v>
      </c>
      <c r="AE789" t="s"/>
      <c r="AF789" t="s"/>
      <c r="AG789" t="s"/>
      <c r="AH789" t="s"/>
      <c r="AI789" t="s"/>
      <c r="AJ789" t="s"/>
      <c r="AK789" t="s">
        <v>87</v>
      </c>
      <c r="AL789" t="s">
        <v>88</v>
      </c>
      <c r="AM789" t="s"/>
      <c r="AN789" t="s">
        <v>87</v>
      </c>
      <c r="AO789" t="s"/>
      <c r="AP789" t="n">
        <v>36</v>
      </c>
      <c r="AQ789" t="s">
        <v>89</v>
      </c>
      <c r="AR789" t="s">
        <v>99</v>
      </c>
      <c r="AS789" t="s"/>
      <c r="AT789" t="s">
        <v>91</v>
      </c>
      <c r="AU789" t="s"/>
      <c r="AV789" t="s"/>
      <c r="AW789" t="s"/>
      <c r="AX789" t="s"/>
      <c r="AY789" t="n">
        <v>6796330</v>
      </c>
      <c r="AZ789" t="s">
        <v>92</v>
      </c>
      <c r="BA789" t="s"/>
      <c r="BB789" t="n">
        <v>79559</v>
      </c>
      <c r="BC789" t="s"/>
      <c r="BD789" t="s"/>
      <c r="BE789" t="s"/>
      <c r="BF789" t="s"/>
      <c r="BG789" t="s"/>
      <c r="BH789" t="s"/>
      <c r="BI789" t="s"/>
      <c r="BJ789" t="s"/>
      <c r="BK789" t="s"/>
      <c r="BL789" t="s"/>
      <c r="BM789" t="s"/>
      <c r="BN789" t="s"/>
      <c r="BO789" t="s"/>
      <c r="BP789" t="s"/>
      <c r="BQ789" t="s"/>
      <c r="BR789" t="s">
        <v>93</v>
      </c>
    </row>
    <row r="790" spans="1:70">
      <c r="A790" t="s">
        <v>70</v>
      </c>
      <c r="B790" t="s">
        <v>71</v>
      </c>
      <c r="C790" t="s">
        <v>72</v>
      </c>
      <c r="D790" t="n">
        <v>2</v>
      </c>
      <c r="E790" t="s">
        <v>421</v>
      </c>
      <c r="F790" t="n">
        <v>-1</v>
      </c>
      <c r="G790" t="s">
        <v>74</v>
      </c>
      <c r="H790" t="s">
        <v>75</v>
      </c>
      <c r="I790" t="s"/>
      <c r="J790" t="s">
        <v>76</v>
      </c>
      <c r="K790" t="n">
        <v>71</v>
      </c>
      <c r="L790" t="s">
        <v>77</v>
      </c>
      <c r="M790" t="s"/>
      <c r="N790" t="s">
        <v>422</v>
      </c>
      <c r="O790" t="s">
        <v>79</v>
      </c>
      <c r="P790" t="s">
        <v>421</v>
      </c>
      <c r="Q790" t="s"/>
      <c r="R790" t="s">
        <v>80</v>
      </c>
      <c r="S790" t="s">
        <v>173</v>
      </c>
      <c r="T790" t="s">
        <v>82</v>
      </c>
      <c r="U790" t="s"/>
      <c r="V790" t="s">
        <v>83</v>
      </c>
      <c r="W790" t="s">
        <v>84</v>
      </c>
      <c r="X790" t="s"/>
      <c r="Y790" t="s">
        <v>85</v>
      </c>
      <c r="Z790">
        <f>HYPERLINK("https://hotelmonitor-cachepage.eclerx.com/savepage/tk_1542724528611647_sr_2029.html","info")</f>
        <v/>
      </c>
      <c r="AA790" t="n">
        <v>-2443079</v>
      </c>
      <c r="AB790" t="s"/>
      <c r="AC790" t="s"/>
      <c r="AD790" t="s">
        <v>86</v>
      </c>
      <c r="AE790" t="s"/>
      <c r="AF790" t="s"/>
      <c r="AG790" t="s"/>
      <c r="AH790" t="s"/>
      <c r="AI790" t="s"/>
      <c r="AJ790" t="s"/>
      <c r="AK790" t="s">
        <v>87</v>
      </c>
      <c r="AL790" t="s">
        <v>88</v>
      </c>
      <c r="AM790" t="s"/>
      <c r="AN790" t="s">
        <v>87</v>
      </c>
      <c r="AO790" t="s"/>
      <c r="AP790" t="n">
        <v>89</v>
      </c>
      <c r="AQ790" t="s">
        <v>89</v>
      </c>
      <c r="AR790" t="s">
        <v>90</v>
      </c>
      <c r="AS790" t="s"/>
      <c r="AT790" t="s">
        <v>91</v>
      </c>
      <c r="AU790" t="s"/>
      <c r="AV790" t="s"/>
      <c r="AW790" t="s"/>
      <c r="AX790" t="s"/>
      <c r="AY790" t="n">
        <v>2443079</v>
      </c>
      <c r="AZ790" t="s">
        <v>423</v>
      </c>
      <c r="BA790" t="s"/>
      <c r="BB790" t="n">
        <v>74577</v>
      </c>
      <c r="BC790" t="n">
        <v>11.485197544098</v>
      </c>
      <c r="BD790" t="n">
        <v>44.440620748335</v>
      </c>
      <c r="BE790" t="s"/>
      <c r="BF790" t="s"/>
      <c r="BG790" t="s"/>
      <c r="BH790" t="s"/>
      <c r="BI790" t="s"/>
      <c r="BJ790" t="s"/>
      <c r="BK790" t="s"/>
      <c r="BL790" t="s"/>
      <c r="BM790" t="s"/>
      <c r="BN790" t="s"/>
      <c r="BO790" t="s"/>
      <c r="BP790" t="s"/>
      <c r="BQ790" t="s"/>
      <c r="BR790" t="s">
        <v>93</v>
      </c>
    </row>
    <row r="791" spans="1:70">
      <c r="A791" t="s">
        <v>70</v>
      </c>
      <c r="B791" t="s">
        <v>71</v>
      </c>
      <c r="C791" t="s">
        <v>72</v>
      </c>
      <c r="D791" t="n">
        <v>2</v>
      </c>
      <c r="E791" t="s">
        <v>421</v>
      </c>
      <c r="F791" t="n">
        <v>-1</v>
      </c>
      <c r="G791" t="s">
        <v>74</v>
      </c>
      <c r="H791" t="s">
        <v>75</v>
      </c>
      <c r="I791" t="s"/>
      <c r="J791" t="s">
        <v>76</v>
      </c>
      <c r="K791" t="n">
        <v>82</v>
      </c>
      <c r="L791" t="s">
        <v>77</v>
      </c>
      <c r="M791" t="s"/>
      <c r="N791" t="s">
        <v>294</v>
      </c>
      <c r="O791" t="s">
        <v>79</v>
      </c>
      <c r="P791" t="s">
        <v>421</v>
      </c>
      <c r="Q791" t="s"/>
      <c r="R791" t="s">
        <v>80</v>
      </c>
      <c r="S791" t="s">
        <v>424</v>
      </c>
      <c r="T791" t="s">
        <v>82</v>
      </c>
      <c r="U791" t="s"/>
      <c r="V791" t="s">
        <v>83</v>
      </c>
      <c r="W791" t="s">
        <v>84</v>
      </c>
      <c r="X791" t="s"/>
      <c r="Y791" t="s">
        <v>85</v>
      </c>
      <c r="Z791">
        <f>HYPERLINK("https://hotelmonitor-cachepage.eclerx.com/savepage/tk_1542724528611647_sr_2029.html","info")</f>
        <v/>
      </c>
      <c r="AA791" t="n">
        <v>-2443079</v>
      </c>
      <c r="AB791" t="s"/>
      <c r="AC791" t="s"/>
      <c r="AD791" t="s">
        <v>86</v>
      </c>
      <c r="AE791" t="s"/>
      <c r="AF791" t="s"/>
      <c r="AG791" t="s"/>
      <c r="AH791" t="s"/>
      <c r="AI791" t="s"/>
      <c r="AJ791" t="s"/>
      <c r="AK791" t="s">
        <v>87</v>
      </c>
      <c r="AL791" t="s">
        <v>88</v>
      </c>
      <c r="AM791" t="s"/>
      <c r="AN791" t="s">
        <v>87</v>
      </c>
      <c r="AO791" t="s"/>
      <c r="AP791" t="n">
        <v>89</v>
      </c>
      <c r="AQ791" t="s">
        <v>89</v>
      </c>
      <c r="AR791" t="s">
        <v>90</v>
      </c>
      <c r="AS791" t="s"/>
      <c r="AT791" t="s">
        <v>91</v>
      </c>
      <c r="AU791" t="s"/>
      <c r="AV791" t="s"/>
      <c r="AW791" t="s"/>
      <c r="AX791" t="s"/>
      <c r="AY791" t="n">
        <v>2443079</v>
      </c>
      <c r="AZ791" t="s">
        <v>423</v>
      </c>
      <c r="BA791" t="s"/>
      <c r="BB791" t="n">
        <v>74577</v>
      </c>
      <c r="BC791" t="n">
        <v>11.485197544098</v>
      </c>
      <c r="BD791" t="n">
        <v>44.440620748335</v>
      </c>
      <c r="BE791" t="s"/>
      <c r="BF791" t="s"/>
      <c r="BG791" t="s"/>
      <c r="BH791" t="s"/>
      <c r="BI791" t="s"/>
      <c r="BJ791" t="s"/>
      <c r="BK791" t="s"/>
      <c r="BL791" t="s"/>
      <c r="BM791" t="s"/>
      <c r="BN791" t="s"/>
      <c r="BO791" t="s"/>
      <c r="BP791" t="s"/>
      <c r="BQ791" t="s"/>
      <c r="BR791" t="s">
        <v>93</v>
      </c>
    </row>
    <row r="792" spans="1:70">
      <c r="A792" t="s">
        <v>70</v>
      </c>
      <c r="B792" t="s">
        <v>71</v>
      </c>
      <c r="C792" t="s">
        <v>72</v>
      </c>
      <c r="D792" t="n">
        <v>2</v>
      </c>
      <c r="E792" t="s">
        <v>421</v>
      </c>
      <c r="F792" t="n">
        <v>-1</v>
      </c>
      <c r="G792" t="s">
        <v>74</v>
      </c>
      <c r="H792" t="s">
        <v>75</v>
      </c>
      <c r="I792" t="s"/>
      <c r="J792" t="s">
        <v>76</v>
      </c>
      <c r="K792" t="n">
        <v>83</v>
      </c>
      <c r="L792" t="s">
        <v>77</v>
      </c>
      <c r="M792" t="s"/>
      <c r="N792" t="s">
        <v>97</v>
      </c>
      <c r="O792" t="s">
        <v>79</v>
      </c>
      <c r="P792" t="s">
        <v>421</v>
      </c>
      <c r="Q792" t="s"/>
      <c r="R792" t="s">
        <v>80</v>
      </c>
      <c r="S792" t="s">
        <v>371</v>
      </c>
      <c r="T792" t="s">
        <v>82</v>
      </c>
      <c r="U792" t="s"/>
      <c r="V792" t="s">
        <v>83</v>
      </c>
      <c r="W792" t="s">
        <v>84</v>
      </c>
      <c r="X792" t="s"/>
      <c r="Y792" t="s">
        <v>85</v>
      </c>
      <c r="Z792">
        <f>HYPERLINK("https://hotelmonitor-cachepage.eclerx.com/savepage/tk_1542724528611647_sr_2029.html","info")</f>
        <v/>
      </c>
      <c r="AA792" t="n">
        <v>-2443079</v>
      </c>
      <c r="AB792" t="s"/>
      <c r="AC792" t="s"/>
      <c r="AD792" t="s">
        <v>86</v>
      </c>
      <c r="AE792" t="s"/>
      <c r="AF792" t="s"/>
      <c r="AG792" t="s"/>
      <c r="AH792" t="s"/>
      <c r="AI792" t="s"/>
      <c r="AJ792" t="s"/>
      <c r="AK792" t="s">
        <v>87</v>
      </c>
      <c r="AL792" t="s">
        <v>88</v>
      </c>
      <c r="AM792" t="s"/>
      <c r="AN792" t="s">
        <v>87</v>
      </c>
      <c r="AO792" t="s"/>
      <c r="AP792" t="n">
        <v>89</v>
      </c>
      <c r="AQ792" t="s">
        <v>89</v>
      </c>
      <c r="AR792" t="s">
        <v>99</v>
      </c>
      <c r="AS792" t="s"/>
      <c r="AT792" t="s">
        <v>91</v>
      </c>
      <c r="AU792" t="s"/>
      <c r="AV792" t="s"/>
      <c r="AW792" t="s"/>
      <c r="AX792" t="s"/>
      <c r="AY792" t="n">
        <v>2443079</v>
      </c>
      <c r="AZ792" t="s">
        <v>423</v>
      </c>
      <c r="BA792" t="s"/>
      <c r="BB792" t="n">
        <v>74577</v>
      </c>
      <c r="BC792" t="n">
        <v>11.485197544098</v>
      </c>
      <c r="BD792" t="n">
        <v>44.440620748335</v>
      </c>
      <c r="BE792" t="s"/>
      <c r="BF792" t="s"/>
      <c r="BG792" t="s"/>
      <c r="BH792" t="s"/>
      <c r="BI792" t="s"/>
      <c r="BJ792" t="s"/>
      <c r="BK792" t="s"/>
      <c r="BL792" t="s"/>
      <c r="BM792" t="s"/>
      <c r="BN792" t="s"/>
      <c r="BO792" t="s"/>
      <c r="BP792" t="s"/>
      <c r="BQ792" t="s"/>
      <c r="BR792" t="s">
        <v>93</v>
      </c>
    </row>
    <row r="793" spans="1:70">
      <c r="A793" t="s">
        <v>70</v>
      </c>
      <c r="B793" t="s">
        <v>71</v>
      </c>
      <c r="C793" t="s">
        <v>72</v>
      </c>
      <c r="D793" t="n">
        <v>2</v>
      </c>
      <c r="E793" t="s">
        <v>425</v>
      </c>
      <c r="F793" t="n">
        <v>2035376</v>
      </c>
      <c r="G793" t="s">
        <v>74</v>
      </c>
      <c r="H793" t="s">
        <v>75</v>
      </c>
      <c r="I793" t="s"/>
      <c r="J793" t="s">
        <v>76</v>
      </c>
      <c r="K793" t="n">
        <v>49</v>
      </c>
      <c r="L793" t="s">
        <v>77</v>
      </c>
      <c r="M793" t="s"/>
      <c r="N793" t="s">
        <v>426</v>
      </c>
      <c r="O793" t="s">
        <v>79</v>
      </c>
      <c r="P793" t="s">
        <v>427</v>
      </c>
      <c r="Q793" t="s"/>
      <c r="R793" t="s">
        <v>80</v>
      </c>
      <c r="S793" t="s">
        <v>316</v>
      </c>
      <c r="T793" t="s">
        <v>82</v>
      </c>
      <c r="U793" t="s"/>
      <c r="V793" t="s">
        <v>83</v>
      </c>
      <c r="W793" t="s">
        <v>84</v>
      </c>
      <c r="X793" t="s"/>
      <c r="Y793" t="s">
        <v>85</v>
      </c>
      <c r="Z793">
        <f>HYPERLINK("https://hotelmonitor-cachepage.eclerx.com/savepage/tk_1542724388958369_sr_2029.html","info")</f>
        <v/>
      </c>
      <c r="AA793" t="n">
        <v>190976</v>
      </c>
      <c r="AB793" t="s"/>
      <c r="AC793" t="s"/>
      <c r="AD793" t="s">
        <v>86</v>
      </c>
      <c r="AE793" t="s"/>
      <c r="AF793" t="s"/>
      <c r="AG793" t="s"/>
      <c r="AH793" t="s"/>
      <c r="AI793" t="s"/>
      <c r="AJ793" t="s"/>
      <c r="AK793" t="s">
        <v>87</v>
      </c>
      <c r="AL793" t="s">
        <v>88</v>
      </c>
      <c r="AM793" t="s"/>
      <c r="AN793" t="s">
        <v>87</v>
      </c>
      <c r="AO793" t="s"/>
      <c r="AP793" t="n">
        <v>33</v>
      </c>
      <c r="AQ793" t="s">
        <v>89</v>
      </c>
      <c r="AR793" t="s">
        <v>90</v>
      </c>
      <c r="AS793" t="s"/>
      <c r="AT793" t="s">
        <v>91</v>
      </c>
      <c r="AU793" t="s"/>
      <c r="AV793" t="s"/>
      <c r="AW793" t="s"/>
      <c r="AX793" t="s"/>
      <c r="AY793" t="n">
        <v>3663645</v>
      </c>
      <c r="AZ793" t="s">
        <v>428</v>
      </c>
      <c r="BA793" t="s"/>
      <c r="BB793" t="n">
        <v>163086</v>
      </c>
      <c r="BC793" t="s"/>
      <c r="BD793" t="s"/>
      <c r="BE793" t="s"/>
      <c r="BF793" t="s"/>
      <c r="BG793" t="s"/>
      <c r="BH793" t="s"/>
      <c r="BI793" t="s"/>
      <c r="BJ793" t="s"/>
      <c r="BK793" t="s"/>
      <c r="BL793" t="s"/>
      <c r="BM793" t="s"/>
      <c r="BN793" t="s"/>
      <c r="BO793" t="s"/>
      <c r="BP793" t="s"/>
      <c r="BQ793" t="s"/>
      <c r="BR793" t="s">
        <v>93</v>
      </c>
    </row>
    <row r="794" spans="1:70">
      <c r="A794" t="s">
        <v>70</v>
      </c>
      <c r="B794" t="s">
        <v>71</v>
      </c>
      <c r="C794" t="s">
        <v>72</v>
      </c>
      <c r="D794" t="n">
        <v>2</v>
      </c>
      <c r="E794" t="s">
        <v>425</v>
      </c>
      <c r="F794" t="n">
        <v>2035376</v>
      </c>
      <c r="G794" t="s">
        <v>74</v>
      </c>
      <c r="H794" t="s">
        <v>75</v>
      </c>
      <c r="I794" t="s"/>
      <c r="J794" t="s">
        <v>76</v>
      </c>
      <c r="K794" t="n">
        <v>51</v>
      </c>
      <c r="L794" t="s">
        <v>77</v>
      </c>
      <c r="M794" t="s"/>
      <c r="N794" t="s">
        <v>426</v>
      </c>
      <c r="O794" t="s">
        <v>79</v>
      </c>
      <c r="P794" t="s">
        <v>427</v>
      </c>
      <c r="Q794" t="s"/>
      <c r="R794" t="s">
        <v>80</v>
      </c>
      <c r="S794" t="s">
        <v>429</v>
      </c>
      <c r="T794" t="s">
        <v>82</v>
      </c>
      <c r="U794" t="s"/>
      <c r="V794" t="s">
        <v>83</v>
      </c>
      <c r="W794" t="s">
        <v>84</v>
      </c>
      <c r="X794" t="s"/>
      <c r="Y794" t="s">
        <v>85</v>
      </c>
      <c r="Z794">
        <f>HYPERLINK("https://hotelmonitor-cachepage.eclerx.com/savepage/tk_1542724388958369_sr_2029.html","info")</f>
        <v/>
      </c>
      <c r="AA794" t="n">
        <v>190976</v>
      </c>
      <c r="AB794" t="s"/>
      <c r="AC794" t="s"/>
      <c r="AD794" t="s">
        <v>86</v>
      </c>
      <c r="AE794" t="s"/>
      <c r="AF794" t="s"/>
      <c r="AG794" t="s"/>
      <c r="AH794" t="s"/>
      <c r="AI794" t="s"/>
      <c r="AJ794" t="s"/>
      <c r="AK794" t="s">
        <v>87</v>
      </c>
      <c r="AL794" t="s">
        <v>88</v>
      </c>
      <c r="AM794" t="s"/>
      <c r="AN794" t="s">
        <v>87</v>
      </c>
      <c r="AO794" t="s"/>
      <c r="AP794" t="n">
        <v>33</v>
      </c>
      <c r="AQ794" t="s">
        <v>89</v>
      </c>
      <c r="AR794" t="s">
        <v>366</v>
      </c>
      <c r="AS794" t="s"/>
      <c r="AT794" t="s">
        <v>91</v>
      </c>
      <c r="AU794" t="s"/>
      <c r="AV794" t="s"/>
      <c r="AW794" t="s"/>
      <c r="AX794" t="s"/>
      <c r="AY794" t="n">
        <v>3663645</v>
      </c>
      <c r="AZ794" t="s">
        <v>428</v>
      </c>
      <c r="BA794" t="s"/>
      <c r="BB794" t="n">
        <v>163086</v>
      </c>
      <c r="BC794" t="s"/>
      <c r="BD794" t="s"/>
      <c r="BE794" t="s"/>
      <c r="BF794" t="s"/>
      <c r="BG794" t="s"/>
      <c r="BH794" t="s"/>
      <c r="BI794" t="s"/>
      <c r="BJ794" t="s"/>
      <c r="BK794" t="s"/>
      <c r="BL794" t="s"/>
      <c r="BM794" t="s"/>
      <c r="BN794" t="s"/>
      <c r="BO794" t="s"/>
      <c r="BP794" t="s"/>
      <c r="BQ794" t="s"/>
      <c r="BR794" t="s">
        <v>93</v>
      </c>
    </row>
    <row r="795" spans="1:70">
      <c r="A795" t="s">
        <v>70</v>
      </c>
      <c r="B795" t="s">
        <v>71</v>
      </c>
      <c r="C795" t="s">
        <v>72</v>
      </c>
      <c r="D795" t="n">
        <v>2</v>
      </c>
      <c r="E795" t="s">
        <v>425</v>
      </c>
      <c r="F795" t="n">
        <v>2035376</v>
      </c>
      <c r="G795" t="s">
        <v>74</v>
      </c>
      <c r="H795" t="s">
        <v>75</v>
      </c>
      <c r="I795" t="s"/>
      <c r="J795" t="s">
        <v>76</v>
      </c>
      <c r="K795" t="n">
        <v>61</v>
      </c>
      <c r="L795" t="s">
        <v>77</v>
      </c>
      <c r="M795" t="s"/>
      <c r="N795" t="s">
        <v>172</v>
      </c>
      <c r="O795" t="s">
        <v>79</v>
      </c>
      <c r="P795" t="s">
        <v>427</v>
      </c>
      <c r="Q795" t="s"/>
      <c r="R795" t="s">
        <v>80</v>
      </c>
      <c r="S795" t="s">
        <v>298</v>
      </c>
      <c r="T795" t="s">
        <v>82</v>
      </c>
      <c r="U795" t="s"/>
      <c r="V795" t="s">
        <v>83</v>
      </c>
      <c r="W795" t="s">
        <v>84</v>
      </c>
      <c r="X795" t="s"/>
      <c r="Y795" t="s">
        <v>85</v>
      </c>
      <c r="Z795">
        <f>HYPERLINK("https://hotelmonitor-cachepage.eclerx.com/savepage/tk_1542724388958369_sr_2029.html","info")</f>
        <v/>
      </c>
      <c r="AA795" t="n">
        <v>190976</v>
      </c>
      <c r="AB795" t="s"/>
      <c r="AC795" t="s"/>
      <c r="AD795" t="s">
        <v>86</v>
      </c>
      <c r="AE795" t="s"/>
      <c r="AF795" t="s"/>
      <c r="AG795" t="s"/>
      <c r="AH795" t="s"/>
      <c r="AI795" t="s"/>
      <c r="AJ795" t="s"/>
      <c r="AK795" t="s">
        <v>87</v>
      </c>
      <c r="AL795" t="s">
        <v>88</v>
      </c>
      <c r="AM795" t="s"/>
      <c r="AN795" t="s">
        <v>87</v>
      </c>
      <c r="AO795" t="s"/>
      <c r="AP795" t="n">
        <v>33</v>
      </c>
      <c r="AQ795" t="s">
        <v>89</v>
      </c>
      <c r="AR795" t="s">
        <v>96</v>
      </c>
      <c r="AS795" t="s"/>
      <c r="AT795" t="s">
        <v>91</v>
      </c>
      <c r="AU795" t="s"/>
      <c r="AV795" t="s"/>
      <c r="AW795" t="s"/>
      <c r="AX795" t="s"/>
      <c r="AY795" t="n">
        <v>3663645</v>
      </c>
      <c r="AZ795" t="s">
        <v>428</v>
      </c>
      <c r="BA795" t="s"/>
      <c r="BB795" t="n">
        <v>163086</v>
      </c>
      <c r="BC795" t="s"/>
      <c r="BD795" t="s"/>
      <c r="BE795" t="s"/>
      <c r="BF795" t="s"/>
      <c r="BG795" t="s"/>
      <c r="BH795" t="s"/>
      <c r="BI795" t="s"/>
      <c r="BJ795" t="s"/>
      <c r="BK795" t="s"/>
      <c r="BL795" t="s"/>
      <c r="BM795" t="s"/>
      <c r="BN795" t="s"/>
      <c r="BO795" t="s"/>
      <c r="BP795" t="s"/>
      <c r="BQ795" t="s"/>
      <c r="BR795" t="s">
        <v>93</v>
      </c>
    </row>
    <row r="796" spans="1:70">
      <c r="A796" t="s">
        <v>70</v>
      </c>
      <c r="B796" t="s">
        <v>71</v>
      </c>
      <c r="C796" t="s">
        <v>72</v>
      </c>
      <c r="D796" t="n">
        <v>2</v>
      </c>
      <c r="E796" t="s">
        <v>425</v>
      </c>
      <c r="F796" t="n">
        <v>2035376</v>
      </c>
      <c r="G796" t="s">
        <v>74</v>
      </c>
      <c r="H796" t="s">
        <v>75</v>
      </c>
      <c r="I796" t="s"/>
      <c r="J796" t="s">
        <v>76</v>
      </c>
      <c r="K796" t="n">
        <v>61</v>
      </c>
      <c r="L796" t="s">
        <v>77</v>
      </c>
      <c r="M796" t="s"/>
      <c r="N796" t="s">
        <v>172</v>
      </c>
      <c r="O796" t="s">
        <v>79</v>
      </c>
      <c r="P796" t="s">
        <v>427</v>
      </c>
      <c r="Q796" t="s"/>
      <c r="R796" t="s">
        <v>80</v>
      </c>
      <c r="S796" t="s">
        <v>298</v>
      </c>
      <c r="T796" t="s">
        <v>82</v>
      </c>
      <c r="U796" t="s"/>
      <c r="V796" t="s">
        <v>83</v>
      </c>
      <c r="W796" t="s">
        <v>84</v>
      </c>
      <c r="X796" t="s"/>
      <c r="Y796" t="s">
        <v>85</v>
      </c>
      <c r="Z796">
        <f>HYPERLINK("https://hotelmonitor-cachepage.eclerx.com/savepage/tk_1542724388958369_sr_2029.html","info")</f>
        <v/>
      </c>
      <c r="AA796" t="n">
        <v>190976</v>
      </c>
      <c r="AB796" t="s"/>
      <c r="AC796" t="s"/>
      <c r="AD796" t="s">
        <v>86</v>
      </c>
      <c r="AE796" t="s"/>
      <c r="AF796" t="s"/>
      <c r="AG796" t="s"/>
      <c r="AH796" t="s"/>
      <c r="AI796" t="s"/>
      <c r="AJ796" t="s"/>
      <c r="AK796" t="s">
        <v>87</v>
      </c>
      <c r="AL796" t="s">
        <v>88</v>
      </c>
      <c r="AM796" t="s"/>
      <c r="AN796" t="s">
        <v>87</v>
      </c>
      <c r="AO796" t="s"/>
      <c r="AP796" t="n">
        <v>33</v>
      </c>
      <c r="AQ796" t="s">
        <v>89</v>
      </c>
      <c r="AR796" t="s">
        <v>96</v>
      </c>
      <c r="AS796" t="s"/>
      <c r="AT796" t="s">
        <v>91</v>
      </c>
      <c r="AU796" t="s"/>
      <c r="AV796" t="s"/>
      <c r="AW796" t="s"/>
      <c r="AX796" t="s"/>
      <c r="AY796" t="n">
        <v>3663645</v>
      </c>
      <c r="AZ796" t="s">
        <v>428</v>
      </c>
      <c r="BA796" t="s"/>
      <c r="BB796" t="n">
        <v>163086</v>
      </c>
      <c r="BC796" t="s"/>
      <c r="BD796" t="s"/>
      <c r="BE796" t="s"/>
      <c r="BF796" t="s"/>
      <c r="BG796" t="s"/>
      <c r="BH796" t="s"/>
      <c r="BI796" t="s"/>
      <c r="BJ796" t="s"/>
      <c r="BK796" t="s"/>
      <c r="BL796" t="s"/>
      <c r="BM796" t="s"/>
      <c r="BN796" t="s"/>
      <c r="BO796" t="s"/>
      <c r="BP796" t="s"/>
      <c r="BQ796" t="s"/>
      <c r="BR796" t="s">
        <v>93</v>
      </c>
    </row>
    <row r="797" spans="1:70">
      <c r="A797" t="s">
        <v>70</v>
      </c>
      <c r="B797" t="s">
        <v>71</v>
      </c>
      <c r="C797" t="s">
        <v>72</v>
      </c>
      <c r="D797" t="n">
        <v>2</v>
      </c>
      <c r="E797" t="s">
        <v>425</v>
      </c>
      <c r="F797" t="n">
        <v>2035376</v>
      </c>
      <c r="G797" t="s">
        <v>74</v>
      </c>
      <c r="H797" t="s">
        <v>75</v>
      </c>
      <c r="I797" t="s"/>
      <c r="J797" t="s">
        <v>76</v>
      </c>
      <c r="K797" t="n">
        <v>80</v>
      </c>
      <c r="L797" t="s">
        <v>77</v>
      </c>
      <c r="M797" t="s"/>
      <c r="N797" t="s">
        <v>430</v>
      </c>
      <c r="O797" t="s">
        <v>79</v>
      </c>
      <c r="P797" t="s">
        <v>427</v>
      </c>
      <c r="Q797" t="s"/>
      <c r="R797" t="s">
        <v>80</v>
      </c>
      <c r="S797" t="s">
        <v>177</v>
      </c>
      <c r="T797" t="s">
        <v>82</v>
      </c>
      <c r="U797" t="s"/>
      <c r="V797" t="s">
        <v>83</v>
      </c>
      <c r="W797" t="s">
        <v>84</v>
      </c>
      <c r="X797" t="s"/>
      <c r="Y797" t="s">
        <v>85</v>
      </c>
      <c r="Z797">
        <f>HYPERLINK("https://hotelmonitor-cachepage.eclerx.com/savepage/tk_1542724388958369_sr_2029.html","info")</f>
        <v/>
      </c>
      <c r="AA797" t="n">
        <v>190976</v>
      </c>
      <c r="AB797" t="s"/>
      <c r="AC797" t="s"/>
      <c r="AD797" t="s">
        <v>86</v>
      </c>
      <c r="AE797" t="s"/>
      <c r="AF797" t="s"/>
      <c r="AG797" t="s"/>
      <c r="AH797" t="s"/>
      <c r="AI797" t="s"/>
      <c r="AJ797" t="s"/>
      <c r="AK797" t="s">
        <v>87</v>
      </c>
      <c r="AL797" t="s">
        <v>88</v>
      </c>
      <c r="AM797" t="s"/>
      <c r="AN797" t="s">
        <v>87</v>
      </c>
      <c r="AO797" t="s"/>
      <c r="AP797" t="n">
        <v>33</v>
      </c>
      <c r="AQ797" t="s">
        <v>89</v>
      </c>
      <c r="AR797" t="s">
        <v>90</v>
      </c>
      <c r="AS797" t="s"/>
      <c r="AT797" t="s">
        <v>91</v>
      </c>
      <c r="AU797" t="s"/>
      <c r="AV797" t="s"/>
      <c r="AW797" t="s"/>
      <c r="AX797" t="s"/>
      <c r="AY797" t="n">
        <v>3663645</v>
      </c>
      <c r="AZ797" t="s">
        <v>428</v>
      </c>
      <c r="BA797" t="s"/>
      <c r="BB797" t="n">
        <v>163086</v>
      </c>
      <c r="BC797" t="s"/>
      <c r="BD797" t="s"/>
      <c r="BE797" t="s"/>
      <c r="BF797" t="s"/>
      <c r="BG797" t="s"/>
      <c r="BH797" t="s"/>
      <c r="BI797" t="s"/>
      <c r="BJ797" t="s"/>
      <c r="BK797" t="s"/>
      <c r="BL797" t="s"/>
      <c r="BM797" t="s"/>
      <c r="BN797" t="s"/>
      <c r="BO797" t="s"/>
      <c r="BP797" t="s"/>
      <c r="BQ797" t="s"/>
      <c r="BR797" t="s">
        <v>93</v>
      </c>
    </row>
    <row r="798" spans="1:70">
      <c r="A798" t="s">
        <v>70</v>
      </c>
      <c r="B798" t="s">
        <v>71</v>
      </c>
      <c r="C798" t="s">
        <v>72</v>
      </c>
      <c r="D798" t="n">
        <v>2</v>
      </c>
      <c r="E798" t="s">
        <v>425</v>
      </c>
      <c r="F798" t="n">
        <v>2035376</v>
      </c>
      <c r="G798" t="s">
        <v>74</v>
      </c>
      <c r="H798" t="s">
        <v>75</v>
      </c>
      <c r="I798" t="s"/>
      <c r="J798" t="s">
        <v>76</v>
      </c>
      <c r="K798" t="n">
        <v>83</v>
      </c>
      <c r="L798" t="s">
        <v>77</v>
      </c>
      <c r="M798" t="s"/>
      <c r="N798" t="s">
        <v>430</v>
      </c>
      <c r="O798" t="s">
        <v>79</v>
      </c>
      <c r="P798" t="s">
        <v>427</v>
      </c>
      <c r="Q798" t="s"/>
      <c r="R798" t="s">
        <v>80</v>
      </c>
      <c r="S798" t="s">
        <v>371</v>
      </c>
      <c r="T798" t="s">
        <v>82</v>
      </c>
      <c r="U798" t="s"/>
      <c r="V798" t="s">
        <v>83</v>
      </c>
      <c r="W798" t="s">
        <v>84</v>
      </c>
      <c r="X798" t="s"/>
      <c r="Y798" t="s">
        <v>85</v>
      </c>
      <c r="Z798">
        <f>HYPERLINK("https://hotelmonitor-cachepage.eclerx.com/savepage/tk_1542724388958369_sr_2029.html","info")</f>
        <v/>
      </c>
      <c r="AA798" t="n">
        <v>190976</v>
      </c>
      <c r="AB798" t="s"/>
      <c r="AC798" t="s"/>
      <c r="AD798" t="s">
        <v>86</v>
      </c>
      <c r="AE798" t="s"/>
      <c r="AF798" t="s"/>
      <c r="AG798" t="s"/>
      <c r="AH798" t="s"/>
      <c r="AI798" t="s"/>
      <c r="AJ798" t="s"/>
      <c r="AK798" t="s">
        <v>87</v>
      </c>
      <c r="AL798" t="s">
        <v>88</v>
      </c>
      <c r="AM798" t="s"/>
      <c r="AN798" t="s">
        <v>87</v>
      </c>
      <c r="AO798" t="s"/>
      <c r="AP798" t="n">
        <v>33</v>
      </c>
      <c r="AQ798" t="s">
        <v>89</v>
      </c>
      <c r="AR798" t="s">
        <v>366</v>
      </c>
      <c r="AS798" t="s"/>
      <c r="AT798" t="s">
        <v>91</v>
      </c>
      <c r="AU798" t="s"/>
      <c r="AV798" t="s"/>
      <c r="AW798" t="s"/>
      <c r="AX798" t="s"/>
      <c r="AY798" t="n">
        <v>3663645</v>
      </c>
      <c r="AZ798" t="s">
        <v>428</v>
      </c>
      <c r="BA798" t="s"/>
      <c r="BB798" t="n">
        <v>163086</v>
      </c>
      <c r="BC798" t="s"/>
      <c r="BD798" t="s"/>
      <c r="BE798" t="s"/>
      <c r="BF798" t="s"/>
      <c r="BG798" t="s"/>
      <c r="BH798" t="s"/>
      <c r="BI798" t="s"/>
      <c r="BJ798" t="s"/>
      <c r="BK798" t="s"/>
      <c r="BL798" t="s"/>
      <c r="BM798" t="s"/>
      <c r="BN798" t="s"/>
      <c r="BO798" t="s"/>
      <c r="BP798" t="s"/>
      <c r="BQ798" t="s"/>
      <c r="BR798" t="s">
        <v>93</v>
      </c>
    </row>
    <row r="799" spans="1:70">
      <c r="A799" t="s">
        <v>70</v>
      </c>
      <c r="B799" t="s">
        <v>71</v>
      </c>
      <c r="C799" t="s">
        <v>72</v>
      </c>
      <c r="D799" t="n">
        <v>2</v>
      </c>
      <c r="E799" t="s">
        <v>431</v>
      </c>
      <c r="F799" t="n">
        <v>-1</v>
      </c>
      <c r="G799" t="s">
        <v>74</v>
      </c>
      <c r="H799" t="s">
        <v>75</v>
      </c>
      <c r="I799" t="s"/>
      <c r="J799" t="s">
        <v>76</v>
      </c>
      <c r="K799" t="n">
        <v>142</v>
      </c>
      <c r="L799" t="s">
        <v>77</v>
      </c>
      <c r="M799" t="s"/>
      <c r="N799" t="s">
        <v>432</v>
      </c>
      <c r="O799" t="s">
        <v>79</v>
      </c>
      <c r="P799" t="s">
        <v>431</v>
      </c>
      <c r="Q799" t="s"/>
      <c r="R799" t="s">
        <v>80</v>
      </c>
      <c r="S799" t="s">
        <v>154</v>
      </c>
      <c r="T799" t="s">
        <v>82</v>
      </c>
      <c r="U799" t="s"/>
      <c r="V799" t="s">
        <v>83</v>
      </c>
      <c r="W799" t="s">
        <v>84</v>
      </c>
      <c r="X799" t="s"/>
      <c r="Y799" t="s">
        <v>85</v>
      </c>
      <c r="Z799">
        <f>HYPERLINK("https://hotelmonitor-cachepage.eclerx.com/savepage/tk_15427245908322618_sr_2029.html","info")</f>
        <v/>
      </c>
      <c r="AA799" t="n">
        <v>-3340490</v>
      </c>
      <c r="AB799" t="s"/>
      <c r="AC799" t="s"/>
      <c r="AD799" t="s">
        <v>86</v>
      </c>
      <c r="AE799" t="s"/>
      <c r="AF799" t="s"/>
      <c r="AG799" t="s"/>
      <c r="AH799" t="s"/>
      <c r="AI799" t="s"/>
      <c r="AJ799" t="s"/>
      <c r="AK799" t="s">
        <v>87</v>
      </c>
      <c r="AL799" t="s">
        <v>88</v>
      </c>
      <c r="AM799" t="s"/>
      <c r="AN799" t="s">
        <v>87</v>
      </c>
      <c r="AO799" t="s"/>
      <c r="AP799" t="n">
        <v>114</v>
      </c>
      <c r="AQ799" t="s">
        <v>89</v>
      </c>
      <c r="AR799" t="s">
        <v>96</v>
      </c>
      <c r="AS799" t="s"/>
      <c r="AT799" t="s">
        <v>91</v>
      </c>
      <c r="AU799" t="s"/>
      <c r="AV799" t="s"/>
      <c r="AW799" t="s"/>
      <c r="AX799" t="s"/>
      <c r="AY799" t="n">
        <v>3340490</v>
      </c>
      <c r="AZ799" t="s">
        <v>433</v>
      </c>
      <c r="BA799" t="s"/>
      <c r="BB799" t="n">
        <v>7003</v>
      </c>
      <c r="BC799" t="n">
        <v>12.922365</v>
      </c>
      <c r="BD799" t="n">
        <v>43.911227</v>
      </c>
      <c r="BE799" t="s"/>
      <c r="BF799" t="s"/>
      <c r="BG799" t="s"/>
      <c r="BH799" t="s"/>
      <c r="BI799" t="s"/>
      <c r="BJ799" t="s"/>
      <c r="BK799" t="s"/>
      <c r="BL799" t="s"/>
      <c r="BM799" t="s"/>
      <c r="BN799" t="s"/>
      <c r="BO799" t="s"/>
      <c r="BP799" t="s"/>
      <c r="BQ799" t="s"/>
      <c r="BR799" t="s">
        <v>104</v>
      </c>
    </row>
    <row r="800" spans="1:70">
      <c r="A800" t="s">
        <v>70</v>
      </c>
      <c r="B800" t="s">
        <v>71</v>
      </c>
      <c r="C800" t="s">
        <v>72</v>
      </c>
      <c r="D800" t="n">
        <v>2</v>
      </c>
      <c r="E800" t="s">
        <v>431</v>
      </c>
      <c r="F800" t="n">
        <v>-1</v>
      </c>
      <c r="G800" t="s">
        <v>74</v>
      </c>
      <c r="H800" t="s">
        <v>75</v>
      </c>
      <c r="I800" t="s"/>
      <c r="J800" t="s">
        <v>76</v>
      </c>
      <c r="K800" t="n">
        <v>142</v>
      </c>
      <c r="L800" t="s">
        <v>77</v>
      </c>
      <c r="M800" t="s"/>
      <c r="N800" t="s">
        <v>432</v>
      </c>
      <c r="O800" t="s">
        <v>79</v>
      </c>
      <c r="P800" t="s">
        <v>431</v>
      </c>
      <c r="Q800" t="s"/>
      <c r="R800" t="s">
        <v>80</v>
      </c>
      <c r="S800" t="s">
        <v>154</v>
      </c>
      <c r="T800" t="s">
        <v>82</v>
      </c>
      <c r="U800" t="s"/>
      <c r="V800" t="s">
        <v>83</v>
      </c>
      <c r="W800" t="s">
        <v>84</v>
      </c>
      <c r="X800" t="s"/>
      <c r="Y800" t="s">
        <v>85</v>
      </c>
      <c r="Z800">
        <f>HYPERLINK("https://hotelmonitor-cachepage.eclerx.com/savepage/tk_15427245908322618_sr_2029.html","info")</f>
        <v/>
      </c>
      <c r="AA800" t="n">
        <v>-3340490</v>
      </c>
      <c r="AB800" t="s"/>
      <c r="AC800" t="s"/>
      <c r="AD800" t="s">
        <v>86</v>
      </c>
      <c r="AE800" t="s"/>
      <c r="AF800" t="s"/>
      <c r="AG800" t="s"/>
      <c r="AH800" t="s"/>
      <c r="AI800" t="s"/>
      <c r="AJ800" t="s"/>
      <c r="AK800" t="s">
        <v>87</v>
      </c>
      <c r="AL800" t="s">
        <v>88</v>
      </c>
      <c r="AM800" t="s"/>
      <c r="AN800" t="s">
        <v>87</v>
      </c>
      <c r="AO800" t="s"/>
      <c r="AP800" t="n">
        <v>114</v>
      </c>
      <c r="AQ800" t="s">
        <v>89</v>
      </c>
      <c r="AR800" t="s">
        <v>349</v>
      </c>
      <c r="AS800" t="s"/>
      <c r="AT800" t="s">
        <v>91</v>
      </c>
      <c r="AU800" t="s"/>
      <c r="AV800" t="s"/>
      <c r="AW800" t="s"/>
      <c r="AX800" t="s"/>
      <c r="AY800" t="n">
        <v>3340490</v>
      </c>
      <c r="AZ800" t="s">
        <v>433</v>
      </c>
      <c r="BA800" t="s"/>
      <c r="BB800" t="n">
        <v>7003</v>
      </c>
      <c r="BC800" t="n">
        <v>12.922365</v>
      </c>
      <c r="BD800" t="n">
        <v>43.911227</v>
      </c>
      <c r="BE800" t="s"/>
      <c r="BF800" t="s"/>
      <c r="BG800" t="s"/>
      <c r="BH800" t="s"/>
      <c r="BI800" t="s"/>
      <c r="BJ800" t="s"/>
      <c r="BK800" t="s"/>
      <c r="BL800" t="s"/>
      <c r="BM800" t="s"/>
      <c r="BN800" t="s"/>
      <c r="BO800" t="s"/>
      <c r="BP800" t="s"/>
      <c r="BQ800" t="s"/>
      <c r="BR800" t="s">
        <v>104</v>
      </c>
    </row>
    <row r="801" spans="1:70">
      <c r="A801" t="s">
        <v>70</v>
      </c>
      <c r="B801" t="s">
        <v>71</v>
      </c>
      <c r="C801" t="s">
        <v>72</v>
      </c>
      <c r="D801" t="n">
        <v>2</v>
      </c>
      <c r="E801" t="s">
        <v>431</v>
      </c>
      <c r="F801" t="n">
        <v>-1</v>
      </c>
      <c r="G801" t="s">
        <v>74</v>
      </c>
      <c r="H801" t="s">
        <v>75</v>
      </c>
      <c r="I801" t="s"/>
      <c r="J801" t="s">
        <v>76</v>
      </c>
      <c r="K801" t="n">
        <v>149</v>
      </c>
      <c r="L801" t="s">
        <v>77</v>
      </c>
      <c r="M801" t="s"/>
      <c r="N801" t="s">
        <v>434</v>
      </c>
      <c r="O801" t="s">
        <v>79</v>
      </c>
      <c r="P801" t="s">
        <v>431</v>
      </c>
      <c r="Q801" t="s"/>
      <c r="R801" t="s">
        <v>80</v>
      </c>
      <c r="S801" t="s">
        <v>435</v>
      </c>
      <c r="T801" t="s">
        <v>82</v>
      </c>
      <c r="U801" t="s"/>
      <c r="V801" t="s">
        <v>83</v>
      </c>
      <c r="W801" t="s">
        <v>84</v>
      </c>
      <c r="X801" t="s"/>
      <c r="Y801" t="s">
        <v>85</v>
      </c>
      <c r="Z801">
        <f>HYPERLINK("https://hotelmonitor-cachepage.eclerx.com/savepage/tk_15427245908322618_sr_2029.html","info")</f>
        <v/>
      </c>
      <c r="AA801" t="n">
        <v>-3340490</v>
      </c>
      <c r="AB801" t="s"/>
      <c r="AC801" t="s"/>
      <c r="AD801" t="s">
        <v>86</v>
      </c>
      <c r="AE801" t="s"/>
      <c r="AF801" t="s"/>
      <c r="AG801" t="s"/>
      <c r="AH801" t="s"/>
      <c r="AI801" t="s"/>
      <c r="AJ801" t="s"/>
      <c r="AK801" t="s">
        <v>87</v>
      </c>
      <c r="AL801" t="s">
        <v>88</v>
      </c>
      <c r="AM801" t="s"/>
      <c r="AN801" t="s">
        <v>87</v>
      </c>
      <c r="AO801" t="s"/>
      <c r="AP801" t="n">
        <v>114</v>
      </c>
      <c r="AQ801" t="s">
        <v>89</v>
      </c>
      <c r="AR801" t="s">
        <v>96</v>
      </c>
      <c r="AS801" t="s"/>
      <c r="AT801" t="s">
        <v>91</v>
      </c>
      <c r="AU801" t="s"/>
      <c r="AV801" t="s"/>
      <c r="AW801" t="s"/>
      <c r="AX801" t="s"/>
      <c r="AY801" t="n">
        <v>3340490</v>
      </c>
      <c r="AZ801" t="s">
        <v>433</v>
      </c>
      <c r="BA801" t="s"/>
      <c r="BB801" t="n">
        <v>7003</v>
      </c>
      <c r="BC801" t="n">
        <v>12.922365</v>
      </c>
      <c r="BD801" t="n">
        <v>43.911227</v>
      </c>
      <c r="BE801" t="s"/>
      <c r="BF801" t="s"/>
      <c r="BG801" t="s"/>
      <c r="BH801" t="s"/>
      <c r="BI801" t="s"/>
      <c r="BJ801" t="s"/>
      <c r="BK801" t="s"/>
      <c r="BL801" t="s"/>
      <c r="BM801" t="s"/>
      <c r="BN801" t="s"/>
      <c r="BO801" t="s"/>
      <c r="BP801" t="s"/>
      <c r="BQ801" t="s"/>
      <c r="BR801" t="s">
        <v>104</v>
      </c>
    </row>
    <row r="802" spans="1:70">
      <c r="A802" t="s">
        <v>70</v>
      </c>
      <c r="B802" t="s">
        <v>71</v>
      </c>
      <c r="C802" t="s">
        <v>72</v>
      </c>
      <c r="D802" t="n">
        <v>2</v>
      </c>
      <c r="E802" t="s">
        <v>431</v>
      </c>
      <c r="F802" t="n">
        <v>-1</v>
      </c>
      <c r="G802" t="s">
        <v>74</v>
      </c>
      <c r="H802" t="s">
        <v>75</v>
      </c>
      <c r="I802" t="s"/>
      <c r="J802" t="s">
        <v>76</v>
      </c>
      <c r="K802" t="n">
        <v>166</v>
      </c>
      <c r="L802" t="s">
        <v>77</v>
      </c>
      <c r="M802" t="s"/>
      <c r="N802" t="s">
        <v>436</v>
      </c>
      <c r="O802" t="s">
        <v>79</v>
      </c>
      <c r="P802" t="s">
        <v>431</v>
      </c>
      <c r="Q802" t="s"/>
      <c r="R802" t="s">
        <v>80</v>
      </c>
      <c r="S802" t="s">
        <v>374</v>
      </c>
      <c r="T802" t="s">
        <v>82</v>
      </c>
      <c r="U802" t="s"/>
      <c r="V802" t="s">
        <v>83</v>
      </c>
      <c r="W802" t="s">
        <v>84</v>
      </c>
      <c r="X802" t="s"/>
      <c r="Y802" t="s">
        <v>85</v>
      </c>
      <c r="Z802">
        <f>HYPERLINK("https://hotelmonitor-cachepage.eclerx.com/savepage/tk_15427245908322618_sr_2029.html","info")</f>
        <v/>
      </c>
      <c r="AA802" t="n">
        <v>-3340490</v>
      </c>
      <c r="AB802" t="s"/>
      <c r="AC802" t="s"/>
      <c r="AD802" t="s">
        <v>86</v>
      </c>
      <c r="AE802" t="s"/>
      <c r="AF802" t="s"/>
      <c r="AG802" t="s"/>
      <c r="AH802" t="s"/>
      <c r="AI802" t="s"/>
      <c r="AJ802" t="s"/>
      <c r="AK802" t="s">
        <v>87</v>
      </c>
      <c r="AL802" t="s">
        <v>88</v>
      </c>
      <c r="AM802" t="s"/>
      <c r="AN802" t="s">
        <v>87</v>
      </c>
      <c r="AO802" t="s"/>
      <c r="AP802" t="n">
        <v>114</v>
      </c>
      <c r="AQ802" t="s">
        <v>89</v>
      </c>
      <c r="AR802" t="s">
        <v>96</v>
      </c>
      <c r="AS802" t="s"/>
      <c r="AT802" t="s">
        <v>91</v>
      </c>
      <c r="AU802" t="s"/>
      <c r="AV802" t="s"/>
      <c r="AW802" t="s"/>
      <c r="AX802" t="s"/>
      <c r="AY802" t="n">
        <v>3340490</v>
      </c>
      <c r="AZ802" t="s">
        <v>433</v>
      </c>
      <c r="BA802" t="s"/>
      <c r="BB802" t="n">
        <v>7003</v>
      </c>
      <c r="BC802" t="n">
        <v>12.922365</v>
      </c>
      <c r="BD802" t="n">
        <v>43.911227</v>
      </c>
      <c r="BE802" t="s"/>
      <c r="BF802" t="s"/>
      <c r="BG802" t="s"/>
      <c r="BH802" t="s"/>
      <c r="BI802" t="s"/>
      <c r="BJ802" t="s"/>
      <c r="BK802" t="s"/>
      <c r="BL802" t="s"/>
      <c r="BM802" t="s"/>
      <c r="BN802" t="s"/>
      <c r="BO802" t="s"/>
      <c r="BP802" t="s"/>
      <c r="BQ802" t="s"/>
      <c r="BR802" t="s">
        <v>104</v>
      </c>
    </row>
    <row r="803" spans="1:70">
      <c r="A803" t="s">
        <v>70</v>
      </c>
      <c r="B803" t="s">
        <v>71</v>
      </c>
      <c r="C803" t="s">
        <v>72</v>
      </c>
      <c r="D803" t="n">
        <v>2</v>
      </c>
      <c r="E803" t="s">
        <v>431</v>
      </c>
      <c r="F803" t="n">
        <v>-1</v>
      </c>
      <c r="G803" t="s">
        <v>74</v>
      </c>
      <c r="H803" t="s">
        <v>75</v>
      </c>
      <c r="I803" t="s"/>
      <c r="J803" t="s">
        <v>76</v>
      </c>
      <c r="K803" t="n">
        <v>166</v>
      </c>
      <c r="L803" t="s">
        <v>77</v>
      </c>
      <c r="M803" t="s"/>
      <c r="N803" t="s">
        <v>436</v>
      </c>
      <c r="O803" t="s">
        <v>79</v>
      </c>
      <c r="P803" t="s">
        <v>431</v>
      </c>
      <c r="Q803" t="s"/>
      <c r="R803" t="s">
        <v>80</v>
      </c>
      <c r="S803" t="s">
        <v>374</v>
      </c>
      <c r="T803" t="s">
        <v>82</v>
      </c>
      <c r="U803" t="s"/>
      <c r="V803" t="s">
        <v>83</v>
      </c>
      <c r="W803" t="s">
        <v>84</v>
      </c>
      <c r="X803" t="s"/>
      <c r="Y803" t="s">
        <v>85</v>
      </c>
      <c r="Z803">
        <f>HYPERLINK("https://hotelmonitor-cachepage.eclerx.com/savepage/tk_15427245908322618_sr_2029.html","info")</f>
        <v/>
      </c>
      <c r="AA803" t="n">
        <v>-3340490</v>
      </c>
      <c r="AB803" t="s"/>
      <c r="AC803" t="s"/>
      <c r="AD803" t="s">
        <v>86</v>
      </c>
      <c r="AE803" t="s"/>
      <c r="AF803" t="s"/>
      <c r="AG803" t="s"/>
      <c r="AH803" t="s"/>
      <c r="AI803" t="s"/>
      <c r="AJ803" t="s"/>
      <c r="AK803" t="s">
        <v>87</v>
      </c>
      <c r="AL803" t="s">
        <v>88</v>
      </c>
      <c r="AM803" t="s"/>
      <c r="AN803" t="s">
        <v>87</v>
      </c>
      <c r="AO803" t="s"/>
      <c r="AP803" t="n">
        <v>114</v>
      </c>
      <c r="AQ803" t="s">
        <v>89</v>
      </c>
      <c r="AR803" t="s">
        <v>349</v>
      </c>
      <c r="AS803" t="s"/>
      <c r="AT803" t="s">
        <v>91</v>
      </c>
      <c r="AU803" t="s"/>
      <c r="AV803" t="s"/>
      <c r="AW803" t="s"/>
      <c r="AX803" t="s"/>
      <c r="AY803" t="n">
        <v>3340490</v>
      </c>
      <c r="AZ803" t="s">
        <v>433</v>
      </c>
      <c r="BA803" t="s"/>
      <c r="BB803" t="n">
        <v>7003</v>
      </c>
      <c r="BC803" t="n">
        <v>12.922365</v>
      </c>
      <c r="BD803" t="n">
        <v>43.911227</v>
      </c>
      <c r="BE803" t="s"/>
      <c r="BF803" t="s"/>
      <c r="BG803" t="s"/>
      <c r="BH803" t="s"/>
      <c r="BI803" t="s"/>
      <c r="BJ803" t="s"/>
      <c r="BK803" t="s"/>
      <c r="BL803" t="s"/>
      <c r="BM803" t="s"/>
      <c r="BN803" t="s"/>
      <c r="BO803" t="s"/>
      <c r="BP803" t="s"/>
      <c r="BQ803" t="s"/>
      <c r="BR803" t="s">
        <v>104</v>
      </c>
    </row>
    <row r="804" spans="1:70">
      <c r="A804" t="s">
        <v>70</v>
      </c>
      <c r="B804" t="s">
        <v>71</v>
      </c>
      <c r="C804" t="s">
        <v>72</v>
      </c>
      <c r="D804" t="n">
        <v>2</v>
      </c>
      <c r="E804" t="s">
        <v>431</v>
      </c>
      <c r="F804" t="n">
        <v>-1</v>
      </c>
      <c r="G804" t="s">
        <v>74</v>
      </c>
      <c r="H804" t="s">
        <v>75</v>
      </c>
      <c r="I804" t="s"/>
      <c r="J804" t="s">
        <v>76</v>
      </c>
      <c r="K804" t="n">
        <v>173</v>
      </c>
      <c r="L804" t="s">
        <v>77</v>
      </c>
      <c r="M804" t="s"/>
      <c r="N804" t="s">
        <v>437</v>
      </c>
      <c r="O804" t="s">
        <v>79</v>
      </c>
      <c r="P804" t="s">
        <v>431</v>
      </c>
      <c r="Q804" t="s"/>
      <c r="R804" t="s">
        <v>80</v>
      </c>
      <c r="S804" t="s">
        <v>420</v>
      </c>
      <c r="T804" t="s">
        <v>82</v>
      </c>
      <c r="U804" t="s"/>
      <c r="V804" t="s">
        <v>83</v>
      </c>
      <c r="W804" t="s">
        <v>84</v>
      </c>
      <c r="X804" t="s"/>
      <c r="Y804" t="s">
        <v>85</v>
      </c>
      <c r="Z804">
        <f>HYPERLINK("https://hotelmonitor-cachepage.eclerx.com/savepage/tk_15427245908322618_sr_2029.html","info")</f>
        <v/>
      </c>
      <c r="AA804" t="n">
        <v>-3340490</v>
      </c>
      <c r="AB804" t="s"/>
      <c r="AC804" t="s"/>
      <c r="AD804" t="s">
        <v>86</v>
      </c>
      <c r="AE804" t="s"/>
      <c r="AF804" t="s"/>
      <c r="AG804" t="s"/>
      <c r="AH804" t="s"/>
      <c r="AI804" t="s"/>
      <c r="AJ804" t="s"/>
      <c r="AK804" t="s">
        <v>87</v>
      </c>
      <c r="AL804" t="s">
        <v>88</v>
      </c>
      <c r="AM804" t="s"/>
      <c r="AN804" t="s">
        <v>87</v>
      </c>
      <c r="AO804" t="s"/>
      <c r="AP804" t="n">
        <v>114</v>
      </c>
      <c r="AQ804" t="s">
        <v>89</v>
      </c>
      <c r="AR804" t="s">
        <v>96</v>
      </c>
      <c r="AS804" t="s"/>
      <c r="AT804" t="s">
        <v>91</v>
      </c>
      <c r="AU804" t="s"/>
      <c r="AV804" t="s"/>
      <c r="AW804" t="s"/>
      <c r="AX804" t="s"/>
      <c r="AY804" t="n">
        <v>3340490</v>
      </c>
      <c r="AZ804" t="s">
        <v>433</v>
      </c>
      <c r="BA804" t="s"/>
      <c r="BB804" t="n">
        <v>7003</v>
      </c>
      <c r="BC804" t="n">
        <v>12.922365</v>
      </c>
      <c r="BD804" t="n">
        <v>43.911227</v>
      </c>
      <c r="BE804" t="s"/>
      <c r="BF804" t="s"/>
      <c r="BG804" t="s"/>
      <c r="BH804" t="s"/>
      <c r="BI804" t="s"/>
      <c r="BJ804" t="s"/>
      <c r="BK804" t="s"/>
      <c r="BL804" t="s"/>
      <c r="BM804" t="s"/>
      <c r="BN804" t="s"/>
      <c r="BO804" t="s"/>
      <c r="BP804" t="s"/>
      <c r="BQ804" t="s"/>
      <c r="BR804" t="s">
        <v>104</v>
      </c>
    </row>
    <row r="805" spans="1:70">
      <c r="A805" t="s">
        <v>70</v>
      </c>
      <c r="B805" t="s">
        <v>71</v>
      </c>
      <c r="C805" t="s">
        <v>72</v>
      </c>
      <c r="D805" t="n">
        <v>2</v>
      </c>
      <c r="E805" t="s">
        <v>431</v>
      </c>
      <c r="F805" t="n">
        <v>-1</v>
      </c>
      <c r="G805" t="s">
        <v>74</v>
      </c>
      <c r="H805" t="s">
        <v>75</v>
      </c>
      <c r="I805" t="s"/>
      <c r="J805" t="s">
        <v>76</v>
      </c>
      <c r="K805" t="n">
        <v>225</v>
      </c>
      <c r="L805" t="s">
        <v>77</v>
      </c>
      <c r="M805" t="s"/>
      <c r="N805" t="s">
        <v>438</v>
      </c>
      <c r="O805" t="s">
        <v>79</v>
      </c>
      <c r="P805" t="s">
        <v>431</v>
      </c>
      <c r="Q805" t="s"/>
      <c r="R805" t="s">
        <v>80</v>
      </c>
      <c r="S805" t="s">
        <v>439</v>
      </c>
      <c r="T805" t="s">
        <v>82</v>
      </c>
      <c r="U805" t="s"/>
      <c r="V805" t="s">
        <v>83</v>
      </c>
      <c r="W805" t="s">
        <v>84</v>
      </c>
      <c r="X805" t="s"/>
      <c r="Y805" t="s">
        <v>85</v>
      </c>
      <c r="Z805">
        <f>HYPERLINK("https://hotelmonitor-cachepage.eclerx.com/savepage/tk_15427245908322618_sr_2029.html","info")</f>
        <v/>
      </c>
      <c r="AA805" t="n">
        <v>-3340490</v>
      </c>
      <c r="AB805" t="s"/>
      <c r="AC805" t="s"/>
      <c r="AD805" t="s">
        <v>86</v>
      </c>
      <c r="AE805" t="s"/>
      <c r="AF805" t="s"/>
      <c r="AG805" t="s"/>
      <c r="AH805" t="s"/>
      <c r="AI805" t="s"/>
      <c r="AJ805" t="s"/>
      <c r="AK805" t="s">
        <v>87</v>
      </c>
      <c r="AL805" t="s">
        <v>88</v>
      </c>
      <c r="AM805" t="s"/>
      <c r="AN805" t="s">
        <v>87</v>
      </c>
      <c r="AO805" t="s"/>
      <c r="AP805" t="n">
        <v>114</v>
      </c>
      <c r="AQ805" t="s">
        <v>89</v>
      </c>
      <c r="AR805" t="s">
        <v>96</v>
      </c>
      <c r="AS805" t="s"/>
      <c r="AT805" t="s">
        <v>91</v>
      </c>
      <c r="AU805" t="s"/>
      <c r="AV805" t="s"/>
      <c r="AW805" t="s"/>
      <c r="AX805" t="s"/>
      <c r="AY805" t="n">
        <v>3340490</v>
      </c>
      <c r="AZ805" t="s">
        <v>433</v>
      </c>
      <c r="BA805" t="s"/>
      <c r="BB805" t="n">
        <v>7003</v>
      </c>
      <c r="BC805" t="n">
        <v>12.922365</v>
      </c>
      <c r="BD805" t="n">
        <v>43.911227</v>
      </c>
      <c r="BE805" t="s"/>
      <c r="BF805" t="s"/>
      <c r="BG805" t="s"/>
      <c r="BH805" t="s"/>
      <c r="BI805" t="s"/>
      <c r="BJ805" t="s"/>
      <c r="BK805" t="s"/>
      <c r="BL805" t="s"/>
      <c r="BM805" t="s"/>
      <c r="BN805" t="s"/>
      <c r="BO805" t="s"/>
      <c r="BP805" t="s"/>
      <c r="BQ805" t="s"/>
      <c r="BR805" t="s">
        <v>104</v>
      </c>
    </row>
    <row r="806" spans="1:70">
      <c r="A806" t="s">
        <v>70</v>
      </c>
      <c r="B806" t="s">
        <v>71</v>
      </c>
      <c r="C806" t="s">
        <v>72</v>
      </c>
      <c r="D806" t="n">
        <v>2</v>
      </c>
      <c r="E806" t="s">
        <v>431</v>
      </c>
      <c r="F806" t="n">
        <v>-1</v>
      </c>
      <c r="G806" t="s">
        <v>74</v>
      </c>
      <c r="H806" t="s">
        <v>75</v>
      </c>
      <c r="I806" t="s"/>
      <c r="J806" t="s">
        <v>76</v>
      </c>
      <c r="K806" t="n">
        <v>225</v>
      </c>
      <c r="L806" t="s">
        <v>77</v>
      </c>
      <c r="M806" t="s"/>
      <c r="N806" t="s">
        <v>438</v>
      </c>
      <c r="O806" t="s">
        <v>79</v>
      </c>
      <c r="P806" t="s">
        <v>431</v>
      </c>
      <c r="Q806" t="s"/>
      <c r="R806" t="s">
        <v>80</v>
      </c>
      <c r="S806" t="s">
        <v>439</v>
      </c>
      <c r="T806" t="s">
        <v>82</v>
      </c>
      <c r="U806" t="s"/>
      <c r="V806" t="s">
        <v>83</v>
      </c>
      <c r="W806" t="s">
        <v>84</v>
      </c>
      <c r="X806" t="s"/>
      <c r="Y806" t="s">
        <v>85</v>
      </c>
      <c r="Z806">
        <f>HYPERLINK("https://hotelmonitor-cachepage.eclerx.com/savepage/tk_15427245908322618_sr_2029.html","info")</f>
        <v/>
      </c>
      <c r="AA806" t="n">
        <v>-3340490</v>
      </c>
      <c r="AB806" t="s"/>
      <c r="AC806" t="s"/>
      <c r="AD806" t="s">
        <v>86</v>
      </c>
      <c r="AE806" t="s"/>
      <c r="AF806" t="s"/>
      <c r="AG806" t="s"/>
      <c r="AH806" t="s"/>
      <c r="AI806" t="s"/>
      <c r="AJ806" t="s"/>
      <c r="AK806" t="s">
        <v>87</v>
      </c>
      <c r="AL806" t="s">
        <v>88</v>
      </c>
      <c r="AM806" t="s"/>
      <c r="AN806" t="s">
        <v>87</v>
      </c>
      <c r="AO806" t="s"/>
      <c r="AP806" t="n">
        <v>114</v>
      </c>
      <c r="AQ806" t="s">
        <v>89</v>
      </c>
      <c r="AR806" t="s">
        <v>349</v>
      </c>
      <c r="AS806" t="s"/>
      <c r="AT806" t="s">
        <v>91</v>
      </c>
      <c r="AU806" t="s"/>
      <c r="AV806" t="s"/>
      <c r="AW806" t="s"/>
      <c r="AX806" t="s"/>
      <c r="AY806" t="n">
        <v>3340490</v>
      </c>
      <c r="AZ806" t="s">
        <v>433</v>
      </c>
      <c r="BA806" t="s"/>
      <c r="BB806" t="n">
        <v>7003</v>
      </c>
      <c r="BC806" t="n">
        <v>12.922365</v>
      </c>
      <c r="BD806" t="n">
        <v>43.911227</v>
      </c>
      <c r="BE806" t="s"/>
      <c r="BF806" t="s"/>
      <c r="BG806" t="s"/>
      <c r="BH806" t="s"/>
      <c r="BI806" t="s"/>
      <c r="BJ806" t="s"/>
      <c r="BK806" t="s"/>
      <c r="BL806" t="s"/>
      <c r="BM806" t="s"/>
      <c r="BN806" t="s"/>
      <c r="BO806" t="s"/>
      <c r="BP806" t="s"/>
      <c r="BQ806" t="s"/>
      <c r="BR806" t="s">
        <v>104</v>
      </c>
    </row>
    <row r="807" spans="1:70">
      <c r="A807" t="s">
        <v>70</v>
      </c>
      <c r="B807" t="s">
        <v>71</v>
      </c>
      <c r="C807" t="s">
        <v>72</v>
      </c>
      <c r="D807" t="n">
        <v>2</v>
      </c>
      <c r="E807" t="s">
        <v>431</v>
      </c>
      <c r="F807" t="n">
        <v>-1</v>
      </c>
      <c r="G807" t="s">
        <v>74</v>
      </c>
      <c r="H807" t="s">
        <v>75</v>
      </c>
      <c r="I807" t="s"/>
      <c r="J807" t="s">
        <v>76</v>
      </c>
      <c r="K807" t="n">
        <v>235</v>
      </c>
      <c r="L807" t="s">
        <v>77</v>
      </c>
      <c r="M807" t="s"/>
      <c r="N807" t="s">
        <v>440</v>
      </c>
      <c r="O807" t="s">
        <v>79</v>
      </c>
      <c r="P807" t="s">
        <v>431</v>
      </c>
      <c r="Q807" t="s"/>
      <c r="R807" t="s">
        <v>80</v>
      </c>
      <c r="S807" t="s">
        <v>441</v>
      </c>
      <c r="T807" t="s">
        <v>82</v>
      </c>
      <c r="U807" t="s"/>
      <c r="V807" t="s">
        <v>83</v>
      </c>
      <c r="W807" t="s">
        <v>84</v>
      </c>
      <c r="X807" t="s"/>
      <c r="Y807" t="s">
        <v>85</v>
      </c>
      <c r="Z807">
        <f>HYPERLINK("https://hotelmonitor-cachepage.eclerx.com/savepage/tk_15427245908322618_sr_2029.html","info")</f>
        <v/>
      </c>
      <c r="AA807" t="n">
        <v>-3340490</v>
      </c>
      <c r="AB807" t="s"/>
      <c r="AC807" t="s"/>
      <c r="AD807" t="s">
        <v>86</v>
      </c>
      <c r="AE807" t="s"/>
      <c r="AF807" t="s"/>
      <c r="AG807" t="s"/>
      <c r="AH807" t="s"/>
      <c r="AI807" t="s"/>
      <c r="AJ807" t="s"/>
      <c r="AK807" t="s">
        <v>87</v>
      </c>
      <c r="AL807" t="s">
        <v>88</v>
      </c>
      <c r="AM807" t="s"/>
      <c r="AN807" t="s">
        <v>87</v>
      </c>
      <c r="AO807" t="s"/>
      <c r="AP807" t="n">
        <v>114</v>
      </c>
      <c r="AQ807" t="s">
        <v>89</v>
      </c>
      <c r="AR807" t="s">
        <v>96</v>
      </c>
      <c r="AS807" t="s"/>
      <c r="AT807" t="s">
        <v>91</v>
      </c>
      <c r="AU807" t="s"/>
      <c r="AV807" t="s"/>
      <c r="AW807" t="s"/>
      <c r="AX807" t="s"/>
      <c r="AY807" t="n">
        <v>3340490</v>
      </c>
      <c r="AZ807" t="s">
        <v>433</v>
      </c>
      <c r="BA807" t="s"/>
      <c r="BB807" t="n">
        <v>7003</v>
      </c>
      <c r="BC807" t="n">
        <v>12.922365</v>
      </c>
      <c r="BD807" t="n">
        <v>43.911227</v>
      </c>
      <c r="BE807" t="s"/>
      <c r="BF807" t="s"/>
      <c r="BG807" t="s"/>
      <c r="BH807" t="s"/>
      <c r="BI807" t="s"/>
      <c r="BJ807" t="s"/>
      <c r="BK807" t="s"/>
      <c r="BL807" t="s"/>
      <c r="BM807" t="s"/>
      <c r="BN807" t="s"/>
      <c r="BO807" t="s"/>
      <c r="BP807" t="s"/>
      <c r="BQ807" t="s"/>
      <c r="BR807" t="s">
        <v>104</v>
      </c>
    </row>
    <row r="808" spans="1:70">
      <c r="A808" t="s">
        <v>70</v>
      </c>
      <c r="B808" t="s">
        <v>71</v>
      </c>
      <c r="C808" t="s">
        <v>72</v>
      </c>
      <c r="D808" t="n">
        <v>2</v>
      </c>
      <c r="E808" t="s">
        <v>431</v>
      </c>
      <c r="F808" t="n">
        <v>-1</v>
      </c>
      <c r="G808" t="s">
        <v>74</v>
      </c>
      <c r="H808" t="s">
        <v>75</v>
      </c>
      <c r="I808" t="s"/>
      <c r="J808" t="s">
        <v>76</v>
      </c>
      <c r="K808" t="n">
        <v>238</v>
      </c>
      <c r="L808" t="s">
        <v>77</v>
      </c>
      <c r="M808" t="s"/>
      <c r="N808" t="s">
        <v>432</v>
      </c>
      <c r="O808" t="s">
        <v>79</v>
      </c>
      <c r="P808" t="s">
        <v>431</v>
      </c>
      <c r="Q808" t="s"/>
      <c r="R808" t="s">
        <v>80</v>
      </c>
      <c r="S808" t="s">
        <v>442</v>
      </c>
      <c r="T808" t="s">
        <v>82</v>
      </c>
      <c r="U808" t="s"/>
      <c r="V808" t="s">
        <v>83</v>
      </c>
      <c r="W808" t="s">
        <v>108</v>
      </c>
      <c r="X808" t="s"/>
      <c r="Y808" t="s">
        <v>85</v>
      </c>
      <c r="Z808">
        <f>HYPERLINK("https://hotelmonitor-cachepage.eclerx.com/savepage/tk_15427245908322618_sr_2029.html","info")</f>
        <v/>
      </c>
      <c r="AA808" t="n">
        <v>-3340490</v>
      </c>
      <c r="AB808" t="s"/>
      <c r="AC808" t="s"/>
      <c r="AD808" t="s">
        <v>86</v>
      </c>
      <c r="AE808" t="s"/>
      <c r="AF808" t="s"/>
      <c r="AG808" t="s"/>
      <c r="AH808" t="s"/>
      <c r="AI808" t="s"/>
      <c r="AJ808" t="s"/>
      <c r="AK808" t="s">
        <v>87</v>
      </c>
      <c r="AL808" t="s">
        <v>88</v>
      </c>
      <c r="AM808" t="s"/>
      <c r="AN808" t="s">
        <v>87</v>
      </c>
      <c r="AO808" t="s"/>
      <c r="AP808" t="n">
        <v>114</v>
      </c>
      <c r="AQ808" t="s">
        <v>89</v>
      </c>
      <c r="AR808" t="s">
        <v>96</v>
      </c>
      <c r="AS808" t="s"/>
      <c r="AT808" t="s">
        <v>91</v>
      </c>
      <c r="AU808" t="s"/>
      <c r="AV808" t="s"/>
      <c r="AW808" t="s"/>
      <c r="AX808" t="s"/>
      <c r="AY808" t="n">
        <v>3340490</v>
      </c>
      <c r="AZ808" t="s">
        <v>433</v>
      </c>
      <c r="BA808" t="s"/>
      <c r="BB808" t="n">
        <v>7003</v>
      </c>
      <c r="BC808" t="n">
        <v>12.922365</v>
      </c>
      <c r="BD808" t="n">
        <v>43.911227</v>
      </c>
      <c r="BE808" t="s"/>
      <c r="BF808" t="s"/>
      <c r="BG808" t="s"/>
      <c r="BH808" t="s"/>
      <c r="BI808" t="s"/>
      <c r="BJ808" t="s"/>
      <c r="BK808" t="s"/>
      <c r="BL808" t="s"/>
      <c r="BM808" t="s"/>
      <c r="BN808" t="s"/>
      <c r="BO808" t="s"/>
      <c r="BP808" t="s"/>
      <c r="BQ808" t="s"/>
      <c r="BR808" t="s">
        <v>104</v>
      </c>
    </row>
    <row r="809" spans="1:70">
      <c r="A809" t="s">
        <v>70</v>
      </c>
      <c r="B809" t="s">
        <v>71</v>
      </c>
      <c r="C809" t="s">
        <v>72</v>
      </c>
      <c r="D809" t="n">
        <v>2</v>
      </c>
      <c r="E809" t="s">
        <v>431</v>
      </c>
      <c r="F809" t="n">
        <v>-1</v>
      </c>
      <c r="G809" t="s">
        <v>74</v>
      </c>
      <c r="H809" t="s">
        <v>75</v>
      </c>
      <c r="I809" t="s"/>
      <c r="J809" t="s">
        <v>76</v>
      </c>
      <c r="K809" t="n">
        <v>238</v>
      </c>
      <c r="L809" t="s">
        <v>77</v>
      </c>
      <c r="M809" t="s"/>
      <c r="N809" t="s">
        <v>432</v>
      </c>
      <c r="O809" t="s">
        <v>79</v>
      </c>
      <c r="P809" t="s">
        <v>431</v>
      </c>
      <c r="Q809" t="s"/>
      <c r="R809" t="s">
        <v>80</v>
      </c>
      <c r="S809" t="s">
        <v>442</v>
      </c>
      <c r="T809" t="s">
        <v>82</v>
      </c>
      <c r="U809" t="s"/>
      <c r="V809" t="s">
        <v>83</v>
      </c>
      <c r="W809" t="s">
        <v>108</v>
      </c>
      <c r="X809" t="s"/>
      <c r="Y809" t="s">
        <v>85</v>
      </c>
      <c r="Z809">
        <f>HYPERLINK("https://hotelmonitor-cachepage.eclerx.com/savepage/tk_15427245908322618_sr_2029.html","info")</f>
        <v/>
      </c>
      <c r="AA809" t="n">
        <v>-3340490</v>
      </c>
      <c r="AB809" t="s"/>
      <c r="AC809" t="s"/>
      <c r="AD809" t="s">
        <v>86</v>
      </c>
      <c r="AE809" t="s"/>
      <c r="AF809" t="s"/>
      <c r="AG809" t="s"/>
      <c r="AH809" t="s"/>
      <c r="AI809" t="s"/>
      <c r="AJ809" t="s"/>
      <c r="AK809" t="s">
        <v>87</v>
      </c>
      <c r="AL809" t="s">
        <v>88</v>
      </c>
      <c r="AM809" t="s"/>
      <c r="AN809" t="s">
        <v>87</v>
      </c>
      <c r="AO809" t="s"/>
      <c r="AP809" t="n">
        <v>114</v>
      </c>
      <c r="AQ809" t="s">
        <v>89</v>
      </c>
      <c r="AR809" t="s">
        <v>349</v>
      </c>
      <c r="AS809" t="s"/>
      <c r="AT809" t="s">
        <v>91</v>
      </c>
      <c r="AU809" t="s"/>
      <c r="AV809" t="s"/>
      <c r="AW809" t="s"/>
      <c r="AX809" t="s"/>
      <c r="AY809" t="n">
        <v>3340490</v>
      </c>
      <c r="AZ809" t="s">
        <v>433</v>
      </c>
      <c r="BA809" t="s"/>
      <c r="BB809" t="n">
        <v>7003</v>
      </c>
      <c r="BC809" t="n">
        <v>12.922365</v>
      </c>
      <c r="BD809" t="n">
        <v>43.911227</v>
      </c>
      <c r="BE809" t="s"/>
      <c r="BF809" t="s"/>
      <c r="BG809" t="s"/>
      <c r="BH809" t="s"/>
      <c r="BI809" t="s"/>
      <c r="BJ809" t="s"/>
      <c r="BK809" t="s"/>
      <c r="BL809" t="s"/>
      <c r="BM809" t="s"/>
      <c r="BN809" t="s"/>
      <c r="BO809" t="s"/>
      <c r="BP809" t="s"/>
      <c r="BQ809" t="s"/>
      <c r="BR809" t="s">
        <v>104</v>
      </c>
    </row>
    <row r="810" spans="1:70">
      <c r="A810" t="s">
        <v>70</v>
      </c>
      <c r="B810" t="s">
        <v>71</v>
      </c>
      <c r="C810" t="s">
        <v>72</v>
      </c>
      <c r="D810" t="n">
        <v>2</v>
      </c>
      <c r="E810" t="s">
        <v>431</v>
      </c>
      <c r="F810" t="n">
        <v>-1</v>
      </c>
      <c r="G810" t="s">
        <v>74</v>
      </c>
      <c r="H810" t="s">
        <v>75</v>
      </c>
      <c r="I810" t="s"/>
      <c r="J810" t="s">
        <v>76</v>
      </c>
      <c r="K810" t="n">
        <v>250</v>
      </c>
      <c r="L810" t="s">
        <v>77</v>
      </c>
      <c r="M810" t="s"/>
      <c r="N810" t="s">
        <v>434</v>
      </c>
      <c r="O810" t="s">
        <v>79</v>
      </c>
      <c r="P810" t="s">
        <v>431</v>
      </c>
      <c r="Q810" t="s"/>
      <c r="R810" t="s">
        <v>80</v>
      </c>
      <c r="S810" t="s">
        <v>121</v>
      </c>
      <c r="T810" t="s">
        <v>82</v>
      </c>
      <c r="U810" t="s"/>
      <c r="V810" t="s">
        <v>83</v>
      </c>
      <c r="W810" t="s">
        <v>108</v>
      </c>
      <c r="X810" t="s"/>
      <c r="Y810" t="s">
        <v>85</v>
      </c>
      <c r="Z810">
        <f>HYPERLINK("https://hotelmonitor-cachepage.eclerx.com/savepage/tk_15427245908322618_sr_2029.html","info")</f>
        <v/>
      </c>
      <c r="AA810" t="n">
        <v>-3340490</v>
      </c>
      <c r="AB810" t="s"/>
      <c r="AC810" t="s"/>
      <c r="AD810" t="s">
        <v>86</v>
      </c>
      <c r="AE810" t="s"/>
      <c r="AF810" t="s"/>
      <c r="AG810" t="s"/>
      <c r="AH810" t="s"/>
      <c r="AI810" t="s"/>
      <c r="AJ810" t="s"/>
      <c r="AK810" t="s">
        <v>87</v>
      </c>
      <c r="AL810" t="s">
        <v>88</v>
      </c>
      <c r="AM810" t="s"/>
      <c r="AN810" t="s">
        <v>87</v>
      </c>
      <c r="AO810" t="s"/>
      <c r="AP810" t="n">
        <v>114</v>
      </c>
      <c r="AQ810" t="s">
        <v>89</v>
      </c>
      <c r="AR810" t="s">
        <v>96</v>
      </c>
      <c r="AS810" t="s"/>
      <c r="AT810" t="s">
        <v>91</v>
      </c>
      <c r="AU810" t="s"/>
      <c r="AV810" t="s"/>
      <c r="AW810" t="s"/>
      <c r="AX810" t="s"/>
      <c r="AY810" t="n">
        <v>3340490</v>
      </c>
      <c r="AZ810" t="s">
        <v>433</v>
      </c>
      <c r="BA810" t="s"/>
      <c r="BB810" t="n">
        <v>7003</v>
      </c>
      <c r="BC810" t="n">
        <v>12.922365</v>
      </c>
      <c r="BD810" t="n">
        <v>43.911227</v>
      </c>
      <c r="BE810" t="s"/>
      <c r="BF810" t="s"/>
      <c r="BG810" t="s"/>
      <c r="BH810" t="s"/>
      <c r="BI810" t="s"/>
      <c r="BJ810" t="s"/>
      <c r="BK810" t="s"/>
      <c r="BL810" t="s"/>
      <c r="BM810" t="s"/>
      <c r="BN810" t="s"/>
      <c r="BO810" t="s"/>
      <c r="BP810" t="s"/>
      <c r="BQ810" t="s"/>
      <c r="BR810" t="s">
        <v>104</v>
      </c>
    </row>
    <row r="811" spans="1:70">
      <c r="A811" t="s">
        <v>70</v>
      </c>
      <c r="B811" t="s">
        <v>71</v>
      </c>
      <c r="C811" t="s">
        <v>72</v>
      </c>
      <c r="D811" t="n">
        <v>2</v>
      </c>
      <c r="E811" t="s">
        <v>431</v>
      </c>
      <c r="F811" t="n">
        <v>-1</v>
      </c>
      <c r="G811" t="s">
        <v>74</v>
      </c>
      <c r="H811" t="s">
        <v>75</v>
      </c>
      <c r="I811" t="s"/>
      <c r="J811" t="s">
        <v>76</v>
      </c>
      <c r="K811" t="n">
        <v>262</v>
      </c>
      <c r="L811" t="s">
        <v>77</v>
      </c>
      <c r="M811" t="s"/>
      <c r="N811" t="s">
        <v>436</v>
      </c>
      <c r="O811" t="s">
        <v>79</v>
      </c>
      <c r="P811" t="s">
        <v>431</v>
      </c>
      <c r="Q811" t="s"/>
      <c r="R811" t="s">
        <v>80</v>
      </c>
      <c r="S811" t="s">
        <v>443</v>
      </c>
      <c r="T811" t="s">
        <v>82</v>
      </c>
      <c r="U811" t="s"/>
      <c r="V811" t="s">
        <v>83</v>
      </c>
      <c r="W811" t="s">
        <v>108</v>
      </c>
      <c r="X811" t="s"/>
      <c r="Y811" t="s">
        <v>85</v>
      </c>
      <c r="Z811">
        <f>HYPERLINK("https://hotelmonitor-cachepage.eclerx.com/savepage/tk_15427245908322618_sr_2029.html","info")</f>
        <v/>
      </c>
      <c r="AA811" t="n">
        <v>-3340490</v>
      </c>
      <c r="AB811" t="s"/>
      <c r="AC811" t="s"/>
      <c r="AD811" t="s">
        <v>86</v>
      </c>
      <c r="AE811" t="s"/>
      <c r="AF811" t="s"/>
      <c r="AG811" t="s"/>
      <c r="AH811" t="s"/>
      <c r="AI811" t="s"/>
      <c r="AJ811" t="s"/>
      <c r="AK811" t="s">
        <v>87</v>
      </c>
      <c r="AL811" t="s">
        <v>88</v>
      </c>
      <c r="AM811" t="s"/>
      <c r="AN811" t="s">
        <v>87</v>
      </c>
      <c r="AO811" t="s"/>
      <c r="AP811" t="n">
        <v>114</v>
      </c>
      <c r="AQ811" t="s">
        <v>89</v>
      </c>
      <c r="AR811" t="s">
        <v>96</v>
      </c>
      <c r="AS811" t="s"/>
      <c r="AT811" t="s">
        <v>91</v>
      </c>
      <c r="AU811" t="s"/>
      <c r="AV811" t="s"/>
      <c r="AW811" t="s"/>
      <c r="AX811" t="s"/>
      <c r="AY811" t="n">
        <v>3340490</v>
      </c>
      <c r="AZ811" t="s">
        <v>433</v>
      </c>
      <c r="BA811" t="s"/>
      <c r="BB811" t="n">
        <v>7003</v>
      </c>
      <c r="BC811" t="n">
        <v>12.922365</v>
      </c>
      <c r="BD811" t="n">
        <v>43.911227</v>
      </c>
      <c r="BE811" t="s"/>
      <c r="BF811" t="s"/>
      <c r="BG811" t="s"/>
      <c r="BH811" t="s"/>
      <c r="BI811" t="s"/>
      <c r="BJ811" t="s"/>
      <c r="BK811" t="s"/>
      <c r="BL811" t="s"/>
      <c r="BM811" t="s"/>
      <c r="BN811" t="s"/>
      <c r="BO811" t="s"/>
      <c r="BP811" t="s"/>
      <c r="BQ811" t="s"/>
      <c r="BR811" t="s">
        <v>104</v>
      </c>
    </row>
    <row r="812" spans="1:70">
      <c r="A812" t="s">
        <v>70</v>
      </c>
      <c r="B812" t="s">
        <v>71</v>
      </c>
      <c r="C812" t="s">
        <v>72</v>
      </c>
      <c r="D812" t="n">
        <v>2</v>
      </c>
      <c r="E812" t="s">
        <v>431</v>
      </c>
      <c r="F812" t="n">
        <v>-1</v>
      </c>
      <c r="G812" t="s">
        <v>74</v>
      </c>
      <c r="H812" t="s">
        <v>75</v>
      </c>
      <c r="I812" t="s"/>
      <c r="J812" t="s">
        <v>76</v>
      </c>
      <c r="K812" t="n">
        <v>262</v>
      </c>
      <c r="L812" t="s">
        <v>77</v>
      </c>
      <c r="M812" t="s"/>
      <c r="N812" t="s">
        <v>436</v>
      </c>
      <c r="O812" t="s">
        <v>79</v>
      </c>
      <c r="P812" t="s">
        <v>431</v>
      </c>
      <c r="Q812" t="s"/>
      <c r="R812" t="s">
        <v>80</v>
      </c>
      <c r="S812" t="s">
        <v>443</v>
      </c>
      <c r="T812" t="s">
        <v>82</v>
      </c>
      <c r="U812" t="s"/>
      <c r="V812" t="s">
        <v>83</v>
      </c>
      <c r="W812" t="s">
        <v>108</v>
      </c>
      <c r="X812" t="s"/>
      <c r="Y812" t="s">
        <v>85</v>
      </c>
      <c r="Z812">
        <f>HYPERLINK("https://hotelmonitor-cachepage.eclerx.com/savepage/tk_15427245908322618_sr_2029.html","info")</f>
        <v/>
      </c>
      <c r="AA812" t="n">
        <v>-3340490</v>
      </c>
      <c r="AB812" t="s"/>
      <c r="AC812" t="s"/>
      <c r="AD812" t="s">
        <v>86</v>
      </c>
      <c r="AE812" t="s"/>
      <c r="AF812" t="s"/>
      <c r="AG812" t="s"/>
      <c r="AH812" t="s"/>
      <c r="AI812" t="s"/>
      <c r="AJ812" t="s"/>
      <c r="AK812" t="s">
        <v>87</v>
      </c>
      <c r="AL812" t="s">
        <v>88</v>
      </c>
      <c r="AM812" t="s"/>
      <c r="AN812" t="s">
        <v>87</v>
      </c>
      <c r="AO812" t="s"/>
      <c r="AP812" t="n">
        <v>114</v>
      </c>
      <c r="AQ812" t="s">
        <v>89</v>
      </c>
      <c r="AR812" t="s">
        <v>349</v>
      </c>
      <c r="AS812" t="s"/>
      <c r="AT812" t="s">
        <v>91</v>
      </c>
      <c r="AU812" t="s"/>
      <c r="AV812" t="s"/>
      <c r="AW812" t="s"/>
      <c r="AX812" t="s"/>
      <c r="AY812" t="n">
        <v>3340490</v>
      </c>
      <c r="AZ812" t="s">
        <v>433</v>
      </c>
      <c r="BA812" t="s"/>
      <c r="BB812" t="n">
        <v>7003</v>
      </c>
      <c r="BC812" t="n">
        <v>12.922365</v>
      </c>
      <c r="BD812" t="n">
        <v>43.911227</v>
      </c>
      <c r="BE812" t="s"/>
      <c r="BF812" t="s"/>
      <c r="BG812" t="s"/>
      <c r="BH812" t="s"/>
      <c r="BI812" t="s"/>
      <c r="BJ812" t="s"/>
      <c r="BK812" t="s"/>
      <c r="BL812" t="s"/>
      <c r="BM812" t="s"/>
      <c r="BN812" t="s"/>
      <c r="BO812" t="s"/>
      <c r="BP812" t="s"/>
      <c r="BQ812" t="s"/>
      <c r="BR812" t="s">
        <v>104</v>
      </c>
    </row>
    <row r="813" spans="1:70">
      <c r="A813" t="s">
        <v>70</v>
      </c>
      <c r="B813" t="s">
        <v>71</v>
      </c>
      <c r="C813" t="s">
        <v>72</v>
      </c>
      <c r="D813" t="n">
        <v>2</v>
      </c>
      <c r="E813" t="s">
        <v>431</v>
      </c>
      <c r="F813" t="n">
        <v>-1</v>
      </c>
      <c r="G813" t="s">
        <v>74</v>
      </c>
      <c r="H813" t="s">
        <v>75</v>
      </c>
      <c r="I813" t="s"/>
      <c r="J813" t="s">
        <v>76</v>
      </c>
      <c r="K813" t="n">
        <v>274</v>
      </c>
      <c r="L813" t="s">
        <v>77</v>
      </c>
      <c r="M813" t="s"/>
      <c r="N813" t="s">
        <v>437</v>
      </c>
      <c r="O813" t="s">
        <v>79</v>
      </c>
      <c r="P813" t="s">
        <v>431</v>
      </c>
      <c r="Q813" t="s"/>
      <c r="R813" t="s">
        <v>80</v>
      </c>
      <c r="S813" t="s">
        <v>444</v>
      </c>
      <c r="T813" t="s">
        <v>82</v>
      </c>
      <c r="U813" t="s"/>
      <c r="V813" t="s">
        <v>83</v>
      </c>
      <c r="W813" t="s">
        <v>108</v>
      </c>
      <c r="X813" t="s"/>
      <c r="Y813" t="s">
        <v>85</v>
      </c>
      <c r="Z813">
        <f>HYPERLINK("https://hotelmonitor-cachepage.eclerx.com/savepage/tk_15427245908322618_sr_2029.html","info")</f>
        <v/>
      </c>
      <c r="AA813" t="n">
        <v>-3340490</v>
      </c>
      <c r="AB813" t="s"/>
      <c r="AC813" t="s"/>
      <c r="AD813" t="s">
        <v>86</v>
      </c>
      <c r="AE813" t="s"/>
      <c r="AF813" t="s"/>
      <c r="AG813" t="s"/>
      <c r="AH813" t="s"/>
      <c r="AI813" t="s"/>
      <c r="AJ813" t="s"/>
      <c r="AK813" t="s">
        <v>87</v>
      </c>
      <c r="AL813" t="s">
        <v>88</v>
      </c>
      <c r="AM813" t="s"/>
      <c r="AN813" t="s">
        <v>87</v>
      </c>
      <c r="AO813" t="s"/>
      <c r="AP813" t="n">
        <v>114</v>
      </c>
      <c r="AQ813" t="s">
        <v>89</v>
      </c>
      <c r="AR813" t="s">
        <v>96</v>
      </c>
      <c r="AS813" t="s"/>
      <c r="AT813" t="s">
        <v>91</v>
      </c>
      <c r="AU813" t="s"/>
      <c r="AV813" t="s"/>
      <c r="AW813" t="s"/>
      <c r="AX813" t="s"/>
      <c r="AY813" t="n">
        <v>3340490</v>
      </c>
      <c r="AZ813" t="s">
        <v>433</v>
      </c>
      <c r="BA813" t="s"/>
      <c r="BB813" t="n">
        <v>7003</v>
      </c>
      <c r="BC813" t="n">
        <v>12.922365</v>
      </c>
      <c r="BD813" t="n">
        <v>43.911227</v>
      </c>
      <c r="BE813" t="s"/>
      <c r="BF813" t="s"/>
      <c r="BG813" t="s"/>
      <c r="BH813" t="s"/>
      <c r="BI813" t="s"/>
      <c r="BJ813" t="s"/>
      <c r="BK813" t="s"/>
      <c r="BL813" t="s"/>
      <c r="BM813" t="s"/>
      <c r="BN813" t="s"/>
      <c r="BO813" t="s"/>
      <c r="BP813" t="s"/>
      <c r="BQ813" t="s"/>
      <c r="BR813" t="s">
        <v>104</v>
      </c>
    </row>
    <row r="814" spans="1:70">
      <c r="A814" t="s">
        <v>70</v>
      </c>
      <c r="B814" t="s">
        <v>71</v>
      </c>
      <c r="C814" t="s">
        <v>72</v>
      </c>
      <c r="D814" t="n">
        <v>2</v>
      </c>
      <c r="E814" t="s">
        <v>431</v>
      </c>
      <c r="F814" t="n">
        <v>-1</v>
      </c>
      <c r="G814" t="s">
        <v>74</v>
      </c>
      <c r="H814" t="s">
        <v>75</v>
      </c>
      <c r="I814" t="s"/>
      <c r="J814" t="s">
        <v>76</v>
      </c>
      <c r="K814" t="n">
        <v>321</v>
      </c>
      <c r="L814" t="s">
        <v>77</v>
      </c>
      <c r="M814" t="s"/>
      <c r="N814" t="s">
        <v>438</v>
      </c>
      <c r="O814" t="s">
        <v>79</v>
      </c>
      <c r="P814" t="s">
        <v>431</v>
      </c>
      <c r="Q814" t="s"/>
      <c r="R814" t="s">
        <v>80</v>
      </c>
      <c r="S814" t="s">
        <v>445</v>
      </c>
      <c r="T814" t="s">
        <v>82</v>
      </c>
      <c r="U814" t="s"/>
      <c r="V814" t="s">
        <v>83</v>
      </c>
      <c r="W814" t="s">
        <v>108</v>
      </c>
      <c r="X814" t="s"/>
      <c r="Y814" t="s">
        <v>85</v>
      </c>
      <c r="Z814">
        <f>HYPERLINK("https://hotelmonitor-cachepage.eclerx.com/savepage/tk_15427245908322618_sr_2029.html","info")</f>
        <v/>
      </c>
      <c r="AA814" t="n">
        <v>-3340490</v>
      </c>
      <c r="AB814" t="s"/>
      <c r="AC814" t="s"/>
      <c r="AD814" t="s">
        <v>86</v>
      </c>
      <c r="AE814" t="s"/>
      <c r="AF814" t="s"/>
      <c r="AG814" t="s"/>
      <c r="AH814" t="s"/>
      <c r="AI814" t="s"/>
      <c r="AJ814" t="s"/>
      <c r="AK814" t="s">
        <v>87</v>
      </c>
      <c r="AL814" t="s">
        <v>88</v>
      </c>
      <c r="AM814" t="s"/>
      <c r="AN814" t="s">
        <v>87</v>
      </c>
      <c r="AO814" t="s"/>
      <c r="AP814" t="n">
        <v>114</v>
      </c>
      <c r="AQ814" t="s">
        <v>89</v>
      </c>
      <c r="AR814" t="s">
        <v>96</v>
      </c>
      <c r="AS814" t="s"/>
      <c r="AT814" t="s">
        <v>91</v>
      </c>
      <c r="AU814" t="s"/>
      <c r="AV814" t="s"/>
      <c r="AW814" t="s"/>
      <c r="AX814" t="s"/>
      <c r="AY814" t="n">
        <v>3340490</v>
      </c>
      <c r="AZ814" t="s">
        <v>433</v>
      </c>
      <c r="BA814" t="s"/>
      <c r="BB814" t="n">
        <v>7003</v>
      </c>
      <c r="BC814" t="n">
        <v>12.922365</v>
      </c>
      <c r="BD814" t="n">
        <v>43.911227</v>
      </c>
      <c r="BE814" t="s"/>
      <c r="BF814" t="s"/>
      <c r="BG814" t="s"/>
      <c r="BH814" t="s"/>
      <c r="BI814" t="s"/>
      <c r="BJ814" t="s"/>
      <c r="BK814" t="s"/>
      <c r="BL814" t="s"/>
      <c r="BM814" t="s"/>
      <c r="BN814" t="s"/>
      <c r="BO814" t="s"/>
      <c r="BP814" t="s"/>
      <c r="BQ814" t="s"/>
      <c r="BR814" t="s">
        <v>104</v>
      </c>
    </row>
    <row r="815" spans="1:70">
      <c r="A815" t="s">
        <v>70</v>
      </c>
      <c r="B815" t="s">
        <v>71</v>
      </c>
      <c r="C815" t="s">
        <v>72</v>
      </c>
      <c r="D815" t="n">
        <v>2</v>
      </c>
      <c r="E815" t="s">
        <v>431</v>
      </c>
      <c r="F815" t="n">
        <v>-1</v>
      </c>
      <c r="G815" t="s">
        <v>74</v>
      </c>
      <c r="H815" t="s">
        <v>75</v>
      </c>
      <c r="I815" t="s"/>
      <c r="J815" t="s">
        <v>76</v>
      </c>
      <c r="K815" t="n">
        <v>321</v>
      </c>
      <c r="L815" t="s">
        <v>77</v>
      </c>
      <c r="M815" t="s"/>
      <c r="N815" t="s">
        <v>438</v>
      </c>
      <c r="O815" t="s">
        <v>79</v>
      </c>
      <c r="P815" t="s">
        <v>431</v>
      </c>
      <c r="Q815" t="s"/>
      <c r="R815" t="s">
        <v>80</v>
      </c>
      <c r="S815" t="s">
        <v>445</v>
      </c>
      <c r="T815" t="s">
        <v>82</v>
      </c>
      <c r="U815" t="s"/>
      <c r="V815" t="s">
        <v>83</v>
      </c>
      <c r="W815" t="s">
        <v>108</v>
      </c>
      <c r="X815" t="s"/>
      <c r="Y815" t="s">
        <v>85</v>
      </c>
      <c r="Z815">
        <f>HYPERLINK("https://hotelmonitor-cachepage.eclerx.com/savepage/tk_15427245908322618_sr_2029.html","info")</f>
        <v/>
      </c>
      <c r="AA815" t="n">
        <v>-3340490</v>
      </c>
      <c r="AB815" t="s"/>
      <c r="AC815" t="s"/>
      <c r="AD815" t="s">
        <v>86</v>
      </c>
      <c r="AE815" t="s"/>
      <c r="AF815" t="s"/>
      <c r="AG815" t="s"/>
      <c r="AH815" t="s"/>
      <c r="AI815" t="s"/>
      <c r="AJ815" t="s"/>
      <c r="AK815" t="s">
        <v>87</v>
      </c>
      <c r="AL815" t="s">
        <v>88</v>
      </c>
      <c r="AM815" t="s"/>
      <c r="AN815" t="s">
        <v>87</v>
      </c>
      <c r="AO815" t="s"/>
      <c r="AP815" t="n">
        <v>114</v>
      </c>
      <c r="AQ815" t="s">
        <v>89</v>
      </c>
      <c r="AR815" t="s">
        <v>349</v>
      </c>
      <c r="AS815" t="s"/>
      <c r="AT815" t="s">
        <v>91</v>
      </c>
      <c r="AU815" t="s"/>
      <c r="AV815" t="s"/>
      <c r="AW815" t="s"/>
      <c r="AX815" t="s"/>
      <c r="AY815" t="n">
        <v>3340490</v>
      </c>
      <c r="AZ815" t="s">
        <v>433</v>
      </c>
      <c r="BA815" t="s"/>
      <c r="BB815" t="n">
        <v>7003</v>
      </c>
      <c r="BC815" t="n">
        <v>12.922365</v>
      </c>
      <c r="BD815" t="n">
        <v>43.911227</v>
      </c>
      <c r="BE815" t="s"/>
      <c r="BF815" t="s"/>
      <c r="BG815" t="s"/>
      <c r="BH815" t="s"/>
      <c r="BI815" t="s"/>
      <c r="BJ815" t="s"/>
      <c r="BK815" t="s"/>
      <c r="BL815" t="s"/>
      <c r="BM815" t="s"/>
      <c r="BN815" t="s"/>
      <c r="BO815" t="s"/>
      <c r="BP815" t="s"/>
      <c r="BQ815" t="s"/>
      <c r="BR815" t="s">
        <v>104</v>
      </c>
    </row>
    <row r="816" spans="1:70">
      <c r="A816" t="s">
        <v>70</v>
      </c>
      <c r="B816" t="s">
        <v>71</v>
      </c>
      <c r="C816" t="s">
        <v>72</v>
      </c>
      <c r="D816" t="n">
        <v>2</v>
      </c>
      <c r="E816" t="s">
        <v>431</v>
      </c>
      <c r="F816" t="n">
        <v>-1</v>
      </c>
      <c r="G816" t="s">
        <v>74</v>
      </c>
      <c r="H816" t="s">
        <v>75</v>
      </c>
      <c r="I816" t="s"/>
      <c r="J816" t="s">
        <v>76</v>
      </c>
      <c r="K816" t="n">
        <v>334</v>
      </c>
      <c r="L816" t="s">
        <v>77</v>
      </c>
      <c r="M816" t="s"/>
      <c r="N816" t="s">
        <v>432</v>
      </c>
      <c r="O816" t="s">
        <v>79</v>
      </c>
      <c r="P816" t="s">
        <v>431</v>
      </c>
      <c r="Q816" t="s"/>
      <c r="R816" t="s">
        <v>80</v>
      </c>
      <c r="S816" t="s">
        <v>446</v>
      </c>
      <c r="T816" t="s">
        <v>82</v>
      </c>
      <c r="U816" t="s"/>
      <c r="V816" t="s">
        <v>83</v>
      </c>
      <c r="W816" t="s">
        <v>161</v>
      </c>
      <c r="X816" t="s"/>
      <c r="Y816" t="s">
        <v>85</v>
      </c>
      <c r="Z816">
        <f>HYPERLINK("https://hotelmonitor-cachepage.eclerx.com/savepage/tk_15427245908322618_sr_2029.html","info")</f>
        <v/>
      </c>
      <c r="AA816" t="n">
        <v>-3340490</v>
      </c>
      <c r="AB816" t="s"/>
      <c r="AC816" t="s"/>
      <c r="AD816" t="s">
        <v>86</v>
      </c>
      <c r="AE816" t="s"/>
      <c r="AF816" t="s"/>
      <c r="AG816" t="s"/>
      <c r="AH816" t="s"/>
      <c r="AI816" t="s"/>
      <c r="AJ816" t="s"/>
      <c r="AK816" t="s">
        <v>87</v>
      </c>
      <c r="AL816" t="s">
        <v>88</v>
      </c>
      <c r="AM816" t="s"/>
      <c r="AN816" t="s">
        <v>87</v>
      </c>
      <c r="AO816" t="s"/>
      <c r="AP816" t="n">
        <v>114</v>
      </c>
      <c r="AQ816" t="s">
        <v>89</v>
      </c>
      <c r="AR816" t="s">
        <v>96</v>
      </c>
      <c r="AS816" t="s"/>
      <c r="AT816" t="s">
        <v>91</v>
      </c>
      <c r="AU816" t="s"/>
      <c r="AV816" t="s"/>
      <c r="AW816" t="s"/>
      <c r="AX816" t="s"/>
      <c r="AY816" t="n">
        <v>3340490</v>
      </c>
      <c r="AZ816" t="s">
        <v>433</v>
      </c>
      <c r="BA816" t="s"/>
      <c r="BB816" t="n">
        <v>7003</v>
      </c>
      <c r="BC816" t="n">
        <v>12.922365</v>
      </c>
      <c r="BD816" t="n">
        <v>43.911227</v>
      </c>
      <c r="BE816" t="s"/>
      <c r="BF816" t="s"/>
      <c r="BG816" t="s"/>
      <c r="BH816" t="s"/>
      <c r="BI816" t="s"/>
      <c r="BJ816" t="s"/>
      <c r="BK816" t="s"/>
      <c r="BL816" t="s"/>
      <c r="BM816" t="s"/>
      <c r="BN816" t="s"/>
      <c r="BO816" t="s"/>
      <c r="BP816" t="s"/>
      <c r="BQ816" t="s"/>
      <c r="BR816" t="s">
        <v>104</v>
      </c>
    </row>
    <row r="817" spans="1:70">
      <c r="A817" t="s">
        <v>70</v>
      </c>
      <c r="B817" t="s">
        <v>71</v>
      </c>
      <c r="C817" t="s">
        <v>72</v>
      </c>
      <c r="D817" t="n">
        <v>2</v>
      </c>
      <c r="E817" t="s">
        <v>431</v>
      </c>
      <c r="F817" t="n">
        <v>-1</v>
      </c>
      <c r="G817" t="s">
        <v>74</v>
      </c>
      <c r="H817" t="s">
        <v>75</v>
      </c>
      <c r="I817" t="s"/>
      <c r="J817" t="s">
        <v>76</v>
      </c>
      <c r="K817" t="n">
        <v>334</v>
      </c>
      <c r="L817" t="s">
        <v>77</v>
      </c>
      <c r="M817" t="s"/>
      <c r="N817" t="s">
        <v>432</v>
      </c>
      <c r="O817" t="s">
        <v>79</v>
      </c>
      <c r="P817" t="s">
        <v>431</v>
      </c>
      <c r="Q817" t="s"/>
      <c r="R817" t="s">
        <v>80</v>
      </c>
      <c r="S817" t="s">
        <v>446</v>
      </c>
      <c r="T817" t="s">
        <v>82</v>
      </c>
      <c r="U817" t="s"/>
      <c r="V817" t="s">
        <v>83</v>
      </c>
      <c r="W817" t="s">
        <v>161</v>
      </c>
      <c r="X817" t="s"/>
      <c r="Y817" t="s">
        <v>85</v>
      </c>
      <c r="Z817">
        <f>HYPERLINK("https://hotelmonitor-cachepage.eclerx.com/savepage/tk_15427245908322618_sr_2029.html","info")</f>
        <v/>
      </c>
      <c r="AA817" t="n">
        <v>-3340490</v>
      </c>
      <c r="AB817" t="s"/>
      <c r="AC817" t="s"/>
      <c r="AD817" t="s">
        <v>86</v>
      </c>
      <c r="AE817" t="s"/>
      <c r="AF817" t="s"/>
      <c r="AG817" t="s"/>
      <c r="AH817" t="s"/>
      <c r="AI817" t="s"/>
      <c r="AJ817" t="s"/>
      <c r="AK817" t="s">
        <v>87</v>
      </c>
      <c r="AL817" t="s">
        <v>88</v>
      </c>
      <c r="AM817" t="s"/>
      <c r="AN817" t="s">
        <v>87</v>
      </c>
      <c r="AO817" t="s"/>
      <c r="AP817" t="n">
        <v>114</v>
      </c>
      <c r="AQ817" t="s">
        <v>89</v>
      </c>
      <c r="AR817" t="s">
        <v>349</v>
      </c>
      <c r="AS817" t="s"/>
      <c r="AT817" t="s">
        <v>91</v>
      </c>
      <c r="AU817" t="s"/>
      <c r="AV817" t="s"/>
      <c r="AW817" t="s"/>
      <c r="AX817" t="s"/>
      <c r="AY817" t="n">
        <v>3340490</v>
      </c>
      <c r="AZ817" t="s">
        <v>433</v>
      </c>
      <c r="BA817" t="s"/>
      <c r="BB817" t="n">
        <v>7003</v>
      </c>
      <c r="BC817" t="n">
        <v>12.922365</v>
      </c>
      <c r="BD817" t="n">
        <v>43.911227</v>
      </c>
      <c r="BE817" t="s"/>
      <c r="BF817" t="s"/>
      <c r="BG817" t="s"/>
      <c r="BH817" t="s"/>
      <c r="BI817" t="s"/>
      <c r="BJ817" t="s"/>
      <c r="BK817" t="s"/>
      <c r="BL817" t="s"/>
      <c r="BM817" t="s"/>
      <c r="BN817" t="s"/>
      <c r="BO817" t="s"/>
      <c r="BP817" t="s"/>
      <c r="BQ817" t="s"/>
      <c r="BR817" t="s">
        <v>104</v>
      </c>
    </row>
    <row r="818" spans="1:70">
      <c r="A818" t="s">
        <v>70</v>
      </c>
      <c r="B818" t="s">
        <v>71</v>
      </c>
      <c r="C818" t="s">
        <v>72</v>
      </c>
      <c r="D818" t="n">
        <v>2</v>
      </c>
      <c r="E818" t="s">
        <v>431</v>
      </c>
      <c r="F818" t="n">
        <v>-1</v>
      </c>
      <c r="G818" t="s">
        <v>74</v>
      </c>
      <c r="H818" t="s">
        <v>75</v>
      </c>
      <c r="I818" t="s"/>
      <c r="J818" t="s">
        <v>76</v>
      </c>
      <c r="K818" t="n">
        <v>336</v>
      </c>
      <c r="L818" t="s">
        <v>77</v>
      </c>
      <c r="M818" t="s"/>
      <c r="N818" t="s">
        <v>440</v>
      </c>
      <c r="O818" t="s">
        <v>79</v>
      </c>
      <c r="P818" t="s">
        <v>431</v>
      </c>
      <c r="Q818" t="s"/>
      <c r="R818" t="s">
        <v>80</v>
      </c>
      <c r="S818" t="s">
        <v>447</v>
      </c>
      <c r="T818" t="s">
        <v>82</v>
      </c>
      <c r="U818" t="s"/>
      <c r="V818" t="s">
        <v>83</v>
      </c>
      <c r="W818" t="s">
        <v>108</v>
      </c>
      <c r="X818" t="s"/>
      <c r="Y818" t="s">
        <v>85</v>
      </c>
      <c r="Z818">
        <f>HYPERLINK("https://hotelmonitor-cachepage.eclerx.com/savepage/tk_15427245908322618_sr_2029.html","info")</f>
        <v/>
      </c>
      <c r="AA818" t="n">
        <v>-3340490</v>
      </c>
      <c r="AB818" t="s"/>
      <c r="AC818" t="s"/>
      <c r="AD818" t="s">
        <v>86</v>
      </c>
      <c r="AE818" t="s"/>
      <c r="AF818" t="s"/>
      <c r="AG818" t="s"/>
      <c r="AH818" t="s"/>
      <c r="AI818" t="s"/>
      <c r="AJ818" t="s"/>
      <c r="AK818" t="s">
        <v>87</v>
      </c>
      <c r="AL818" t="s">
        <v>88</v>
      </c>
      <c r="AM818" t="s"/>
      <c r="AN818" t="s">
        <v>87</v>
      </c>
      <c r="AO818" t="s"/>
      <c r="AP818" t="n">
        <v>114</v>
      </c>
      <c r="AQ818" t="s">
        <v>89</v>
      </c>
      <c r="AR818" t="s">
        <v>96</v>
      </c>
      <c r="AS818" t="s"/>
      <c r="AT818" t="s">
        <v>91</v>
      </c>
      <c r="AU818" t="s"/>
      <c r="AV818" t="s"/>
      <c r="AW818" t="s"/>
      <c r="AX818" t="s"/>
      <c r="AY818" t="n">
        <v>3340490</v>
      </c>
      <c r="AZ818" t="s">
        <v>433</v>
      </c>
      <c r="BA818" t="s"/>
      <c r="BB818" t="n">
        <v>7003</v>
      </c>
      <c r="BC818" t="n">
        <v>12.922365</v>
      </c>
      <c r="BD818" t="n">
        <v>43.911227</v>
      </c>
      <c r="BE818" t="s"/>
      <c r="BF818" t="s"/>
      <c r="BG818" t="s"/>
      <c r="BH818" t="s"/>
      <c r="BI818" t="s"/>
      <c r="BJ818" t="s"/>
      <c r="BK818" t="s"/>
      <c r="BL818" t="s"/>
      <c r="BM818" t="s"/>
      <c r="BN818" t="s"/>
      <c r="BO818" t="s"/>
      <c r="BP818" t="s"/>
      <c r="BQ818" t="s"/>
      <c r="BR818" t="s">
        <v>104</v>
      </c>
    </row>
    <row r="819" spans="1:70">
      <c r="A819" t="s">
        <v>70</v>
      </c>
      <c r="B819" t="s">
        <v>71</v>
      </c>
      <c r="C819" t="s">
        <v>72</v>
      </c>
      <c r="D819" t="n">
        <v>2</v>
      </c>
      <c r="E819" t="s">
        <v>431</v>
      </c>
      <c r="F819" t="n">
        <v>-1</v>
      </c>
      <c r="G819" t="s">
        <v>74</v>
      </c>
      <c r="H819" t="s">
        <v>75</v>
      </c>
      <c r="I819" t="s"/>
      <c r="J819" t="s">
        <v>76</v>
      </c>
      <c r="K819" t="n">
        <v>352</v>
      </c>
      <c r="L819" t="s">
        <v>77</v>
      </c>
      <c r="M819" t="s"/>
      <c r="N819" t="s">
        <v>434</v>
      </c>
      <c r="O819" t="s">
        <v>79</v>
      </c>
      <c r="P819" t="s">
        <v>431</v>
      </c>
      <c r="Q819" t="s"/>
      <c r="R819" t="s">
        <v>80</v>
      </c>
      <c r="S819" t="s">
        <v>448</v>
      </c>
      <c r="T819" t="s">
        <v>82</v>
      </c>
      <c r="U819" t="s"/>
      <c r="V819" t="s">
        <v>83</v>
      </c>
      <c r="W819" t="s">
        <v>161</v>
      </c>
      <c r="X819" t="s"/>
      <c r="Y819" t="s">
        <v>85</v>
      </c>
      <c r="Z819">
        <f>HYPERLINK("https://hotelmonitor-cachepage.eclerx.com/savepage/tk_15427245908322618_sr_2029.html","info")</f>
        <v/>
      </c>
      <c r="AA819" t="n">
        <v>-3340490</v>
      </c>
      <c r="AB819" t="s"/>
      <c r="AC819" t="s"/>
      <c r="AD819" t="s">
        <v>86</v>
      </c>
      <c r="AE819" t="s"/>
      <c r="AF819" t="s"/>
      <c r="AG819" t="s"/>
      <c r="AH819" t="s"/>
      <c r="AI819" t="s"/>
      <c r="AJ819" t="s"/>
      <c r="AK819" t="s">
        <v>87</v>
      </c>
      <c r="AL819" t="s">
        <v>88</v>
      </c>
      <c r="AM819" t="s"/>
      <c r="AN819" t="s">
        <v>87</v>
      </c>
      <c r="AO819" t="s"/>
      <c r="AP819" t="n">
        <v>114</v>
      </c>
      <c r="AQ819" t="s">
        <v>89</v>
      </c>
      <c r="AR819" t="s">
        <v>96</v>
      </c>
      <c r="AS819" t="s"/>
      <c r="AT819" t="s">
        <v>91</v>
      </c>
      <c r="AU819" t="s"/>
      <c r="AV819" t="s"/>
      <c r="AW819" t="s"/>
      <c r="AX819" t="s"/>
      <c r="AY819" t="n">
        <v>3340490</v>
      </c>
      <c r="AZ819" t="s">
        <v>433</v>
      </c>
      <c r="BA819" t="s"/>
      <c r="BB819" t="n">
        <v>7003</v>
      </c>
      <c r="BC819" t="n">
        <v>12.922365</v>
      </c>
      <c r="BD819" t="n">
        <v>43.911227</v>
      </c>
      <c r="BE819" t="s"/>
      <c r="BF819" t="s"/>
      <c r="BG819" t="s"/>
      <c r="BH819" t="s"/>
      <c r="BI819" t="s"/>
      <c r="BJ819" t="s"/>
      <c r="BK819" t="s"/>
      <c r="BL819" t="s"/>
      <c r="BM819" t="s"/>
      <c r="BN819" t="s"/>
      <c r="BO819" t="s"/>
      <c r="BP819" t="s"/>
      <c r="BQ819" t="s"/>
      <c r="BR819" t="s">
        <v>104</v>
      </c>
    </row>
    <row r="820" spans="1:70">
      <c r="A820" t="s">
        <v>70</v>
      </c>
      <c r="B820" t="s">
        <v>71</v>
      </c>
      <c r="C820" t="s">
        <v>72</v>
      </c>
      <c r="D820" t="n">
        <v>2</v>
      </c>
      <c r="E820" t="s">
        <v>431</v>
      </c>
      <c r="F820" t="n">
        <v>-1</v>
      </c>
      <c r="G820" t="s">
        <v>74</v>
      </c>
      <c r="H820" t="s">
        <v>75</v>
      </c>
      <c r="I820" t="s"/>
      <c r="J820" t="s">
        <v>76</v>
      </c>
      <c r="K820" t="n">
        <v>358</v>
      </c>
      <c r="L820" t="s">
        <v>77</v>
      </c>
      <c r="M820" t="s"/>
      <c r="N820" t="s">
        <v>436</v>
      </c>
      <c r="O820" t="s">
        <v>79</v>
      </c>
      <c r="P820" t="s">
        <v>431</v>
      </c>
      <c r="Q820" t="s"/>
      <c r="R820" t="s">
        <v>80</v>
      </c>
      <c r="S820" t="s">
        <v>449</v>
      </c>
      <c r="T820" t="s">
        <v>82</v>
      </c>
      <c r="U820" t="s"/>
      <c r="V820" t="s">
        <v>83</v>
      </c>
      <c r="W820" t="s">
        <v>161</v>
      </c>
      <c r="X820" t="s"/>
      <c r="Y820" t="s">
        <v>85</v>
      </c>
      <c r="Z820">
        <f>HYPERLINK("https://hotelmonitor-cachepage.eclerx.com/savepage/tk_15427245908322618_sr_2029.html","info")</f>
        <v/>
      </c>
      <c r="AA820" t="n">
        <v>-3340490</v>
      </c>
      <c r="AB820" t="s"/>
      <c r="AC820" t="s"/>
      <c r="AD820" t="s">
        <v>86</v>
      </c>
      <c r="AE820" t="s"/>
      <c r="AF820" t="s"/>
      <c r="AG820" t="s"/>
      <c r="AH820" t="s"/>
      <c r="AI820" t="s"/>
      <c r="AJ820" t="s"/>
      <c r="AK820" t="s">
        <v>87</v>
      </c>
      <c r="AL820" t="s">
        <v>88</v>
      </c>
      <c r="AM820" t="s"/>
      <c r="AN820" t="s">
        <v>87</v>
      </c>
      <c r="AO820" t="s"/>
      <c r="AP820" t="n">
        <v>114</v>
      </c>
      <c r="AQ820" t="s">
        <v>89</v>
      </c>
      <c r="AR820" t="s">
        <v>96</v>
      </c>
      <c r="AS820" t="s"/>
      <c r="AT820" t="s">
        <v>91</v>
      </c>
      <c r="AU820" t="s"/>
      <c r="AV820" t="s"/>
      <c r="AW820" t="s"/>
      <c r="AX820" t="s"/>
      <c r="AY820" t="n">
        <v>3340490</v>
      </c>
      <c r="AZ820" t="s">
        <v>433</v>
      </c>
      <c r="BA820" t="s"/>
      <c r="BB820" t="n">
        <v>7003</v>
      </c>
      <c r="BC820" t="n">
        <v>12.922365</v>
      </c>
      <c r="BD820" t="n">
        <v>43.911227</v>
      </c>
      <c r="BE820" t="s"/>
      <c r="BF820" t="s"/>
      <c r="BG820" t="s"/>
      <c r="BH820" t="s"/>
      <c r="BI820" t="s"/>
      <c r="BJ820" t="s"/>
      <c r="BK820" t="s"/>
      <c r="BL820" t="s"/>
      <c r="BM820" t="s"/>
      <c r="BN820" t="s"/>
      <c r="BO820" t="s"/>
      <c r="BP820" t="s"/>
      <c r="BQ820" t="s"/>
      <c r="BR820" t="s">
        <v>104</v>
      </c>
    </row>
    <row r="821" spans="1:70">
      <c r="A821" t="s">
        <v>70</v>
      </c>
      <c r="B821" t="s">
        <v>71</v>
      </c>
      <c r="C821" t="s">
        <v>72</v>
      </c>
      <c r="D821" t="n">
        <v>2</v>
      </c>
      <c r="E821" t="s">
        <v>431</v>
      </c>
      <c r="F821" t="n">
        <v>-1</v>
      </c>
      <c r="G821" t="s">
        <v>74</v>
      </c>
      <c r="H821" t="s">
        <v>75</v>
      </c>
      <c r="I821" t="s"/>
      <c r="J821" t="s">
        <v>76</v>
      </c>
      <c r="K821" t="n">
        <v>358</v>
      </c>
      <c r="L821" t="s">
        <v>77</v>
      </c>
      <c r="M821" t="s"/>
      <c r="N821" t="s">
        <v>436</v>
      </c>
      <c r="O821" t="s">
        <v>79</v>
      </c>
      <c r="P821" t="s">
        <v>431</v>
      </c>
      <c r="Q821" t="s"/>
      <c r="R821" t="s">
        <v>80</v>
      </c>
      <c r="S821" t="s">
        <v>449</v>
      </c>
      <c r="T821" t="s">
        <v>82</v>
      </c>
      <c r="U821" t="s"/>
      <c r="V821" t="s">
        <v>83</v>
      </c>
      <c r="W821" t="s">
        <v>161</v>
      </c>
      <c r="X821" t="s"/>
      <c r="Y821" t="s">
        <v>85</v>
      </c>
      <c r="Z821">
        <f>HYPERLINK("https://hotelmonitor-cachepage.eclerx.com/savepage/tk_15427245908322618_sr_2029.html","info")</f>
        <v/>
      </c>
      <c r="AA821" t="n">
        <v>-3340490</v>
      </c>
      <c r="AB821" t="s"/>
      <c r="AC821" t="s"/>
      <c r="AD821" t="s">
        <v>86</v>
      </c>
      <c r="AE821" t="s"/>
      <c r="AF821" t="s"/>
      <c r="AG821" t="s"/>
      <c r="AH821" t="s"/>
      <c r="AI821" t="s"/>
      <c r="AJ821" t="s"/>
      <c r="AK821" t="s">
        <v>87</v>
      </c>
      <c r="AL821" t="s">
        <v>88</v>
      </c>
      <c r="AM821" t="s"/>
      <c r="AN821" t="s">
        <v>87</v>
      </c>
      <c r="AO821" t="s"/>
      <c r="AP821" t="n">
        <v>114</v>
      </c>
      <c r="AQ821" t="s">
        <v>89</v>
      </c>
      <c r="AR821" t="s">
        <v>349</v>
      </c>
      <c r="AS821" t="s"/>
      <c r="AT821" t="s">
        <v>91</v>
      </c>
      <c r="AU821" t="s"/>
      <c r="AV821" t="s"/>
      <c r="AW821" t="s"/>
      <c r="AX821" t="s"/>
      <c r="AY821" t="n">
        <v>3340490</v>
      </c>
      <c r="AZ821" t="s">
        <v>433</v>
      </c>
      <c r="BA821" t="s"/>
      <c r="BB821" t="n">
        <v>7003</v>
      </c>
      <c r="BC821" t="n">
        <v>12.922365</v>
      </c>
      <c r="BD821" t="n">
        <v>43.911227</v>
      </c>
      <c r="BE821" t="s"/>
      <c r="BF821" t="s"/>
      <c r="BG821" t="s"/>
      <c r="BH821" t="s"/>
      <c r="BI821" t="s"/>
      <c r="BJ821" t="s"/>
      <c r="BK821" t="s"/>
      <c r="BL821" t="s"/>
      <c r="BM821" t="s"/>
      <c r="BN821" t="s"/>
      <c r="BO821" t="s"/>
      <c r="BP821" t="s"/>
      <c r="BQ821" t="s"/>
      <c r="BR821" t="s">
        <v>104</v>
      </c>
    </row>
    <row r="822" spans="1:70">
      <c r="A822" t="s">
        <v>70</v>
      </c>
      <c r="B822" t="s">
        <v>71</v>
      </c>
      <c r="C822" t="s">
        <v>72</v>
      </c>
      <c r="D822" t="n">
        <v>2</v>
      </c>
      <c r="E822" t="s">
        <v>431</v>
      </c>
      <c r="F822" t="n">
        <v>-1</v>
      </c>
      <c r="G822" t="s">
        <v>74</v>
      </c>
      <c r="H822" t="s">
        <v>75</v>
      </c>
      <c r="I822" t="s"/>
      <c r="J822" t="s">
        <v>76</v>
      </c>
      <c r="K822" t="n">
        <v>376</v>
      </c>
      <c r="L822" t="s">
        <v>77</v>
      </c>
      <c r="M822" t="s"/>
      <c r="N822" t="s">
        <v>437</v>
      </c>
      <c r="O822" t="s">
        <v>79</v>
      </c>
      <c r="P822" t="s">
        <v>431</v>
      </c>
      <c r="Q822" t="s"/>
      <c r="R822" t="s">
        <v>80</v>
      </c>
      <c r="S822" t="s">
        <v>450</v>
      </c>
      <c r="T822" t="s">
        <v>82</v>
      </c>
      <c r="U822" t="s"/>
      <c r="V822" t="s">
        <v>83</v>
      </c>
      <c r="W822" t="s">
        <v>161</v>
      </c>
      <c r="X822" t="s"/>
      <c r="Y822" t="s">
        <v>85</v>
      </c>
      <c r="Z822">
        <f>HYPERLINK("https://hotelmonitor-cachepage.eclerx.com/savepage/tk_15427245908322618_sr_2029.html","info")</f>
        <v/>
      </c>
      <c r="AA822" t="n">
        <v>-3340490</v>
      </c>
      <c r="AB822" t="s"/>
      <c r="AC822" t="s"/>
      <c r="AD822" t="s">
        <v>86</v>
      </c>
      <c r="AE822" t="s"/>
      <c r="AF822" t="s"/>
      <c r="AG822" t="s"/>
      <c r="AH822" t="s"/>
      <c r="AI822" t="s"/>
      <c r="AJ822" t="s"/>
      <c r="AK822" t="s">
        <v>87</v>
      </c>
      <c r="AL822" t="s">
        <v>88</v>
      </c>
      <c r="AM822" t="s"/>
      <c r="AN822" t="s">
        <v>87</v>
      </c>
      <c r="AO822" t="s"/>
      <c r="AP822" t="n">
        <v>114</v>
      </c>
      <c r="AQ822" t="s">
        <v>89</v>
      </c>
      <c r="AR822" t="s">
        <v>96</v>
      </c>
      <c r="AS822" t="s"/>
      <c r="AT822" t="s">
        <v>91</v>
      </c>
      <c r="AU822" t="s"/>
      <c r="AV822" t="s"/>
      <c r="AW822" t="s"/>
      <c r="AX822" t="s"/>
      <c r="AY822" t="n">
        <v>3340490</v>
      </c>
      <c r="AZ822" t="s">
        <v>433</v>
      </c>
      <c r="BA822" t="s"/>
      <c r="BB822" t="n">
        <v>7003</v>
      </c>
      <c r="BC822" t="n">
        <v>12.922365</v>
      </c>
      <c r="BD822" t="n">
        <v>43.911227</v>
      </c>
      <c r="BE822" t="s"/>
      <c r="BF822" t="s"/>
      <c r="BG822" t="s"/>
      <c r="BH822" t="s"/>
      <c r="BI822" t="s"/>
      <c r="BJ822" t="s"/>
      <c r="BK822" t="s"/>
      <c r="BL822" t="s"/>
      <c r="BM822" t="s"/>
      <c r="BN822" t="s"/>
      <c r="BO822" t="s"/>
      <c r="BP822" t="s"/>
      <c r="BQ822" t="s"/>
      <c r="BR822" t="s">
        <v>104</v>
      </c>
    </row>
    <row r="823" spans="1:70">
      <c r="A823" t="s">
        <v>70</v>
      </c>
      <c r="B823" t="s">
        <v>71</v>
      </c>
      <c r="C823" t="s">
        <v>72</v>
      </c>
      <c r="D823" t="n">
        <v>2</v>
      </c>
      <c r="E823" t="s">
        <v>431</v>
      </c>
      <c r="F823" t="n">
        <v>-1</v>
      </c>
      <c r="G823" t="s">
        <v>74</v>
      </c>
      <c r="H823" t="s">
        <v>75</v>
      </c>
      <c r="I823" t="s"/>
      <c r="J823" t="s">
        <v>76</v>
      </c>
      <c r="K823" t="n">
        <v>417</v>
      </c>
      <c r="L823" t="s">
        <v>77</v>
      </c>
      <c r="M823" t="s"/>
      <c r="N823" t="s">
        <v>438</v>
      </c>
      <c r="O823" t="s">
        <v>79</v>
      </c>
      <c r="P823" t="s">
        <v>431</v>
      </c>
      <c r="Q823" t="s"/>
      <c r="R823" t="s">
        <v>80</v>
      </c>
      <c r="S823" t="s">
        <v>451</v>
      </c>
      <c r="T823" t="s">
        <v>82</v>
      </c>
      <c r="U823" t="s"/>
      <c r="V823" t="s">
        <v>83</v>
      </c>
      <c r="W823" t="s">
        <v>161</v>
      </c>
      <c r="X823" t="s"/>
      <c r="Y823" t="s">
        <v>85</v>
      </c>
      <c r="Z823">
        <f>HYPERLINK("https://hotelmonitor-cachepage.eclerx.com/savepage/tk_15427245908322618_sr_2029.html","info")</f>
        <v/>
      </c>
      <c r="AA823" t="n">
        <v>-3340490</v>
      </c>
      <c r="AB823" t="s"/>
      <c r="AC823" t="s"/>
      <c r="AD823" t="s">
        <v>86</v>
      </c>
      <c r="AE823" t="s"/>
      <c r="AF823" t="s"/>
      <c r="AG823" t="s"/>
      <c r="AH823" t="s"/>
      <c r="AI823" t="s"/>
      <c r="AJ823" t="s"/>
      <c r="AK823" t="s">
        <v>87</v>
      </c>
      <c r="AL823" t="s">
        <v>88</v>
      </c>
      <c r="AM823" t="s"/>
      <c r="AN823" t="s">
        <v>87</v>
      </c>
      <c r="AO823" t="s"/>
      <c r="AP823" t="n">
        <v>114</v>
      </c>
      <c r="AQ823" t="s">
        <v>89</v>
      </c>
      <c r="AR823" t="s">
        <v>96</v>
      </c>
      <c r="AS823" t="s"/>
      <c r="AT823" t="s">
        <v>91</v>
      </c>
      <c r="AU823" t="s"/>
      <c r="AV823" t="s"/>
      <c r="AW823" t="s"/>
      <c r="AX823" t="s"/>
      <c r="AY823" t="n">
        <v>3340490</v>
      </c>
      <c r="AZ823" t="s">
        <v>433</v>
      </c>
      <c r="BA823" t="s"/>
      <c r="BB823" t="n">
        <v>7003</v>
      </c>
      <c r="BC823" t="n">
        <v>12.922365</v>
      </c>
      <c r="BD823" t="n">
        <v>43.911227</v>
      </c>
      <c r="BE823" t="s"/>
      <c r="BF823" t="s"/>
      <c r="BG823" t="s"/>
      <c r="BH823" t="s"/>
      <c r="BI823" t="s"/>
      <c r="BJ823" t="s"/>
      <c r="BK823" t="s"/>
      <c r="BL823" t="s"/>
      <c r="BM823" t="s"/>
      <c r="BN823" t="s"/>
      <c r="BO823" t="s"/>
      <c r="BP823" t="s"/>
      <c r="BQ823" t="s"/>
      <c r="BR823" t="s">
        <v>104</v>
      </c>
    </row>
    <row r="824" spans="1:70">
      <c r="A824" t="s">
        <v>70</v>
      </c>
      <c r="B824" t="s">
        <v>71</v>
      </c>
      <c r="C824" t="s">
        <v>72</v>
      </c>
      <c r="D824" t="n">
        <v>2</v>
      </c>
      <c r="E824" t="s">
        <v>431</v>
      </c>
      <c r="F824" t="n">
        <v>-1</v>
      </c>
      <c r="G824" t="s">
        <v>74</v>
      </c>
      <c r="H824" t="s">
        <v>75</v>
      </c>
      <c r="I824" t="s"/>
      <c r="J824" t="s">
        <v>76</v>
      </c>
      <c r="K824" t="n">
        <v>417</v>
      </c>
      <c r="L824" t="s">
        <v>77</v>
      </c>
      <c r="M824" t="s"/>
      <c r="N824" t="s">
        <v>438</v>
      </c>
      <c r="O824" t="s">
        <v>79</v>
      </c>
      <c r="P824" t="s">
        <v>431</v>
      </c>
      <c r="Q824" t="s"/>
      <c r="R824" t="s">
        <v>80</v>
      </c>
      <c r="S824" t="s">
        <v>451</v>
      </c>
      <c r="T824" t="s">
        <v>82</v>
      </c>
      <c r="U824" t="s"/>
      <c r="V824" t="s">
        <v>83</v>
      </c>
      <c r="W824" t="s">
        <v>161</v>
      </c>
      <c r="X824" t="s"/>
      <c r="Y824" t="s">
        <v>85</v>
      </c>
      <c r="Z824">
        <f>HYPERLINK("https://hotelmonitor-cachepage.eclerx.com/savepage/tk_15427245908322618_sr_2029.html","info")</f>
        <v/>
      </c>
      <c r="AA824" t="n">
        <v>-3340490</v>
      </c>
      <c r="AB824" t="s"/>
      <c r="AC824" t="s"/>
      <c r="AD824" t="s">
        <v>86</v>
      </c>
      <c r="AE824" t="s"/>
      <c r="AF824" t="s"/>
      <c r="AG824" t="s"/>
      <c r="AH824" t="s"/>
      <c r="AI824" t="s"/>
      <c r="AJ824" t="s"/>
      <c r="AK824" t="s">
        <v>87</v>
      </c>
      <c r="AL824" t="s">
        <v>88</v>
      </c>
      <c r="AM824" t="s"/>
      <c r="AN824" t="s">
        <v>87</v>
      </c>
      <c r="AO824" t="s"/>
      <c r="AP824" t="n">
        <v>114</v>
      </c>
      <c r="AQ824" t="s">
        <v>89</v>
      </c>
      <c r="AR824" t="s">
        <v>349</v>
      </c>
      <c r="AS824" t="s"/>
      <c r="AT824" t="s">
        <v>91</v>
      </c>
      <c r="AU824" t="s"/>
      <c r="AV824" t="s"/>
      <c r="AW824" t="s"/>
      <c r="AX824" t="s"/>
      <c r="AY824" t="n">
        <v>3340490</v>
      </c>
      <c r="AZ824" t="s">
        <v>433</v>
      </c>
      <c r="BA824" t="s"/>
      <c r="BB824" t="n">
        <v>7003</v>
      </c>
      <c r="BC824" t="n">
        <v>12.922365</v>
      </c>
      <c r="BD824" t="n">
        <v>43.911227</v>
      </c>
      <c r="BE824" t="s"/>
      <c r="BF824" t="s"/>
      <c r="BG824" t="s"/>
      <c r="BH824" t="s"/>
      <c r="BI824" t="s"/>
      <c r="BJ824" t="s"/>
      <c r="BK824" t="s"/>
      <c r="BL824" t="s"/>
      <c r="BM824" t="s"/>
      <c r="BN824" t="s"/>
      <c r="BO824" t="s"/>
      <c r="BP824" t="s"/>
      <c r="BQ824" t="s"/>
      <c r="BR824" t="s">
        <v>104</v>
      </c>
    </row>
    <row r="825" spans="1:70">
      <c r="A825" t="s">
        <v>70</v>
      </c>
      <c r="B825" t="s">
        <v>71</v>
      </c>
      <c r="C825" t="s">
        <v>72</v>
      </c>
      <c r="D825" t="n">
        <v>2</v>
      </c>
      <c r="E825" t="s">
        <v>431</v>
      </c>
      <c r="F825" t="n">
        <v>-1</v>
      </c>
      <c r="G825" t="s">
        <v>74</v>
      </c>
      <c r="H825" t="s">
        <v>75</v>
      </c>
      <c r="I825" t="s"/>
      <c r="J825" t="s">
        <v>76</v>
      </c>
      <c r="K825" t="n">
        <v>438</v>
      </c>
      <c r="L825" t="s">
        <v>77</v>
      </c>
      <c r="M825" t="s"/>
      <c r="N825" t="s">
        <v>440</v>
      </c>
      <c r="O825" t="s">
        <v>79</v>
      </c>
      <c r="P825" t="s">
        <v>431</v>
      </c>
      <c r="Q825" t="s"/>
      <c r="R825" t="s">
        <v>80</v>
      </c>
      <c r="S825" t="s">
        <v>452</v>
      </c>
      <c r="T825" t="s">
        <v>82</v>
      </c>
      <c r="U825" t="s"/>
      <c r="V825" t="s">
        <v>83</v>
      </c>
      <c r="W825" t="s">
        <v>161</v>
      </c>
      <c r="X825" t="s"/>
      <c r="Y825" t="s">
        <v>85</v>
      </c>
      <c r="Z825">
        <f>HYPERLINK("https://hotelmonitor-cachepage.eclerx.com/savepage/tk_15427245908322618_sr_2029.html","info")</f>
        <v/>
      </c>
      <c r="AA825" t="n">
        <v>-3340490</v>
      </c>
      <c r="AB825" t="s"/>
      <c r="AC825" t="s"/>
      <c r="AD825" t="s">
        <v>86</v>
      </c>
      <c r="AE825" t="s"/>
      <c r="AF825" t="s"/>
      <c r="AG825" t="s"/>
      <c r="AH825" t="s"/>
      <c r="AI825" t="s"/>
      <c r="AJ825" t="s"/>
      <c r="AK825" t="s">
        <v>87</v>
      </c>
      <c r="AL825" t="s">
        <v>88</v>
      </c>
      <c r="AM825" t="s"/>
      <c r="AN825" t="s">
        <v>87</v>
      </c>
      <c r="AO825" t="s"/>
      <c r="AP825" t="n">
        <v>114</v>
      </c>
      <c r="AQ825" t="s">
        <v>89</v>
      </c>
      <c r="AR825" t="s">
        <v>96</v>
      </c>
      <c r="AS825" t="s"/>
      <c r="AT825" t="s">
        <v>91</v>
      </c>
      <c r="AU825" t="s"/>
      <c r="AV825" t="s"/>
      <c r="AW825" t="s"/>
      <c r="AX825" t="s"/>
      <c r="AY825" t="n">
        <v>3340490</v>
      </c>
      <c r="AZ825" t="s">
        <v>433</v>
      </c>
      <c r="BA825" t="s"/>
      <c r="BB825" t="n">
        <v>7003</v>
      </c>
      <c r="BC825" t="n">
        <v>12.922365</v>
      </c>
      <c r="BD825" t="n">
        <v>43.911227</v>
      </c>
      <c r="BE825" t="s"/>
      <c r="BF825" t="s"/>
      <c r="BG825" t="s"/>
      <c r="BH825" t="s"/>
      <c r="BI825" t="s"/>
      <c r="BJ825" t="s"/>
      <c r="BK825" t="s"/>
      <c r="BL825" t="s"/>
      <c r="BM825" t="s"/>
      <c r="BN825" t="s"/>
      <c r="BO825" t="s"/>
      <c r="BP825" t="s"/>
      <c r="BQ825" t="s"/>
      <c r="BR825" t="s">
        <v>104</v>
      </c>
    </row>
    <row r="826" spans="1:70">
      <c r="A826" t="s">
        <v>70</v>
      </c>
      <c r="B826" t="s">
        <v>71</v>
      </c>
      <c r="C826" t="s">
        <v>72</v>
      </c>
      <c r="D826" t="n">
        <v>2</v>
      </c>
      <c r="E826" t="s">
        <v>453</v>
      </c>
      <c r="F826" t="n">
        <v>6022745</v>
      </c>
      <c r="G826" t="s">
        <v>74</v>
      </c>
      <c r="H826" t="s">
        <v>75</v>
      </c>
      <c r="I826" t="s"/>
      <c r="J826" t="s">
        <v>76</v>
      </c>
      <c r="K826" t="n">
        <v>71</v>
      </c>
      <c r="L826" t="s">
        <v>77</v>
      </c>
      <c r="M826" t="s"/>
      <c r="N826" t="s">
        <v>454</v>
      </c>
      <c r="O826" t="s">
        <v>79</v>
      </c>
      <c r="P826" t="s">
        <v>453</v>
      </c>
      <c r="Q826" t="s"/>
      <c r="R826" t="s">
        <v>80</v>
      </c>
      <c r="S826" t="s">
        <v>173</v>
      </c>
      <c r="T826" t="s">
        <v>82</v>
      </c>
      <c r="U826" t="s"/>
      <c r="V826" t="s">
        <v>83</v>
      </c>
      <c r="W826" t="s">
        <v>84</v>
      </c>
      <c r="X826" t="s"/>
      <c r="Y826" t="s">
        <v>85</v>
      </c>
      <c r="Z826">
        <f>HYPERLINK("https://hotelmonitor-cachepage.eclerx.com/savepage/tk_15427245656880138_sr_2029.html","info")</f>
        <v/>
      </c>
      <c r="AA826" t="n">
        <v>18028</v>
      </c>
      <c r="AB826" t="s"/>
      <c r="AC826" t="s"/>
      <c r="AD826" t="s">
        <v>86</v>
      </c>
      <c r="AE826" t="s"/>
      <c r="AF826" t="s"/>
      <c r="AG826" t="s"/>
      <c r="AH826" t="s"/>
      <c r="AI826" t="s"/>
      <c r="AJ826" t="s"/>
      <c r="AK826" t="s">
        <v>87</v>
      </c>
      <c r="AL826" t="s">
        <v>88</v>
      </c>
      <c r="AM826" t="s"/>
      <c r="AN826" t="s">
        <v>87</v>
      </c>
      <c r="AO826" t="s"/>
      <c r="AP826" t="n">
        <v>104</v>
      </c>
      <c r="AQ826" t="s">
        <v>89</v>
      </c>
      <c r="AR826" t="s">
        <v>96</v>
      </c>
      <c r="AS826" t="s"/>
      <c r="AT826" t="s">
        <v>91</v>
      </c>
      <c r="AU826" t="s"/>
      <c r="AV826" t="s"/>
      <c r="AW826" t="s"/>
      <c r="AX826" t="s"/>
      <c r="AY826" t="n">
        <v>5246210</v>
      </c>
      <c r="AZ826" t="s">
        <v>455</v>
      </c>
      <c r="BA826" t="s"/>
      <c r="BB826" t="n">
        <v>53460</v>
      </c>
      <c r="BC826" t="n">
        <v>12.666734</v>
      </c>
      <c r="BD826" t="n">
        <v>43.998387</v>
      </c>
      <c r="BE826" t="s"/>
      <c r="BF826" t="s"/>
      <c r="BG826" t="s"/>
      <c r="BH826" t="s"/>
      <c r="BI826" t="s"/>
      <c r="BJ826" t="s"/>
      <c r="BK826" t="s"/>
      <c r="BL826" t="s"/>
      <c r="BM826" t="s"/>
      <c r="BN826" t="s"/>
      <c r="BO826" t="s"/>
      <c r="BP826" t="s"/>
      <c r="BQ826" t="s"/>
      <c r="BR826" t="s">
        <v>93</v>
      </c>
    </row>
    <row r="827" spans="1:70">
      <c r="A827" t="s">
        <v>70</v>
      </c>
      <c r="B827" t="s">
        <v>71</v>
      </c>
      <c r="C827" t="s">
        <v>72</v>
      </c>
      <c r="D827" t="n">
        <v>2</v>
      </c>
      <c r="E827" t="s">
        <v>456</v>
      </c>
      <c r="F827" t="n">
        <v>-1</v>
      </c>
      <c r="G827" t="s">
        <v>74</v>
      </c>
      <c r="H827" t="s">
        <v>75</v>
      </c>
      <c r="I827" t="s"/>
      <c r="J827" t="s">
        <v>76</v>
      </c>
      <c r="K827" t="n">
        <v>87</v>
      </c>
      <c r="L827" t="s">
        <v>77</v>
      </c>
      <c r="M827" t="s"/>
      <c r="N827" t="s">
        <v>201</v>
      </c>
      <c r="O827" t="s">
        <v>79</v>
      </c>
      <c r="P827" t="s">
        <v>456</v>
      </c>
      <c r="Q827" t="s"/>
      <c r="R827" t="s">
        <v>80</v>
      </c>
      <c r="S827" t="s">
        <v>214</v>
      </c>
      <c r="T827" t="s">
        <v>82</v>
      </c>
      <c r="U827" t="s"/>
      <c r="V827" t="s">
        <v>83</v>
      </c>
      <c r="W827" t="s">
        <v>84</v>
      </c>
      <c r="X827" t="s"/>
      <c r="Y827" t="s">
        <v>85</v>
      </c>
      <c r="Z827">
        <f>HYPERLINK("https://hotelmonitor-cachepage.eclerx.com/savepage/tk_15427246295290215_sr_2029.html","info")</f>
        <v/>
      </c>
      <c r="AA827" t="n">
        <v>-6796339</v>
      </c>
      <c r="AB827" t="s"/>
      <c r="AC827" t="s"/>
      <c r="AD827" t="s">
        <v>86</v>
      </c>
      <c r="AE827" t="s"/>
      <c r="AF827" t="s"/>
      <c r="AG827" t="s"/>
      <c r="AH827" t="s"/>
      <c r="AI827" t="s"/>
      <c r="AJ827" t="s"/>
      <c r="AK827" t="s">
        <v>87</v>
      </c>
      <c r="AL827" t="s">
        <v>88</v>
      </c>
      <c r="AM827" t="s"/>
      <c r="AN827" t="s">
        <v>87</v>
      </c>
      <c r="AO827" t="s"/>
      <c r="AP827" t="n">
        <v>130</v>
      </c>
      <c r="AQ827" t="s">
        <v>89</v>
      </c>
      <c r="AR827" t="s">
        <v>96</v>
      </c>
      <c r="AS827" t="s"/>
      <c r="AT827" t="s">
        <v>91</v>
      </c>
      <c r="AU827" t="s"/>
      <c r="AV827" t="s"/>
      <c r="AW827" t="s"/>
      <c r="AX827" t="s"/>
      <c r="AY827" t="n">
        <v>6796339</v>
      </c>
      <c r="AZ827" t="s">
        <v>457</v>
      </c>
      <c r="BA827" t="s"/>
      <c r="BB827" t="n">
        <v>204190</v>
      </c>
      <c r="BC827" t="s"/>
      <c r="BD827" t="s"/>
      <c r="BE827" t="s"/>
      <c r="BF827" t="s"/>
      <c r="BG827" t="s"/>
      <c r="BH827" t="s"/>
      <c r="BI827" t="s"/>
      <c r="BJ827" t="s"/>
      <c r="BK827" t="s"/>
      <c r="BL827" t="s"/>
      <c r="BM827" t="s"/>
      <c r="BN827" t="s"/>
      <c r="BO827" t="s"/>
      <c r="BP827" t="s"/>
      <c r="BQ827" t="s"/>
      <c r="BR827" t="s">
        <v>104</v>
      </c>
    </row>
    <row r="828" spans="1:70">
      <c r="A828" t="s">
        <v>70</v>
      </c>
      <c r="B828" t="s">
        <v>71</v>
      </c>
      <c r="C828" t="s">
        <v>72</v>
      </c>
      <c r="D828" t="n">
        <v>2</v>
      </c>
      <c r="E828" t="s">
        <v>458</v>
      </c>
      <c r="F828" t="n">
        <v>-1</v>
      </c>
      <c r="G828" t="s">
        <v>74</v>
      </c>
      <c r="H828" t="s">
        <v>75</v>
      </c>
      <c r="I828" t="s"/>
      <c r="J828" t="s">
        <v>76</v>
      </c>
      <c r="K828" t="n">
        <v>121</v>
      </c>
      <c r="L828" t="s">
        <v>77</v>
      </c>
      <c r="M828" t="s"/>
      <c r="N828" t="s">
        <v>459</v>
      </c>
      <c r="O828" t="s">
        <v>79</v>
      </c>
      <c r="P828" t="s">
        <v>458</v>
      </c>
      <c r="Q828" t="s"/>
      <c r="R828" t="s">
        <v>80</v>
      </c>
      <c r="S828" t="s">
        <v>180</v>
      </c>
      <c r="T828" t="s">
        <v>82</v>
      </c>
      <c r="U828" t="s"/>
      <c r="V828" t="s">
        <v>83</v>
      </c>
      <c r="W828" t="s">
        <v>84</v>
      </c>
      <c r="X828" t="s"/>
      <c r="Y828" t="s">
        <v>85</v>
      </c>
      <c r="Z828">
        <f>HYPERLINK("https://hotelmonitor-cachepage.eclerx.com/savepage/tk_15427245779761078_sr_2029.html","info")</f>
        <v/>
      </c>
      <c r="AA828" t="n">
        <v>-6796352</v>
      </c>
      <c r="AB828" t="s"/>
      <c r="AC828" t="s"/>
      <c r="AD828" t="s">
        <v>86</v>
      </c>
      <c r="AE828" t="s"/>
      <c r="AF828" t="s"/>
      <c r="AG828" t="s"/>
      <c r="AH828" t="s"/>
      <c r="AI828" t="s"/>
      <c r="AJ828" t="s"/>
      <c r="AK828" t="s">
        <v>87</v>
      </c>
      <c r="AL828" t="s">
        <v>88</v>
      </c>
      <c r="AM828" t="s"/>
      <c r="AN828" t="s">
        <v>87</v>
      </c>
      <c r="AO828" t="s"/>
      <c r="AP828" t="n">
        <v>109</v>
      </c>
      <c r="AQ828" t="s">
        <v>89</v>
      </c>
      <c r="AR828" t="s">
        <v>99</v>
      </c>
      <c r="AS828" t="s"/>
      <c r="AT828" t="s">
        <v>91</v>
      </c>
      <c r="AU828" t="s"/>
      <c r="AV828" t="s"/>
      <c r="AW828" t="s"/>
      <c r="AX828" t="s"/>
      <c r="AY828" t="n">
        <v>6796352</v>
      </c>
      <c r="AZ828" t="s">
        <v>460</v>
      </c>
      <c r="BA828" t="s"/>
      <c r="BB828" t="n">
        <v>156259</v>
      </c>
      <c r="BC828" t="s"/>
      <c r="BD828" t="s"/>
      <c r="BE828" t="s"/>
      <c r="BF828" t="s"/>
      <c r="BG828" t="s"/>
      <c r="BH828" t="s"/>
      <c r="BI828" t="s"/>
      <c r="BJ828" t="s"/>
      <c r="BK828" t="s"/>
      <c r="BL828" t="s"/>
      <c r="BM828" t="s"/>
      <c r="BN828" t="s"/>
      <c r="BO828" t="s"/>
      <c r="BP828" t="s"/>
      <c r="BQ828" t="s"/>
      <c r="BR828" t="s">
        <v>104</v>
      </c>
    </row>
    <row r="829" spans="1:70">
      <c r="A829" t="s">
        <v>70</v>
      </c>
      <c r="B829" t="s">
        <v>71</v>
      </c>
      <c r="C829" t="s">
        <v>72</v>
      </c>
      <c r="D829" t="n">
        <v>2</v>
      </c>
      <c r="E829" t="s">
        <v>461</v>
      </c>
      <c r="F829" t="n">
        <v>-1</v>
      </c>
      <c r="G829" t="s">
        <v>74</v>
      </c>
      <c r="H829" t="s">
        <v>75</v>
      </c>
      <c r="I829" t="s"/>
      <c r="J829" t="s">
        <v>76</v>
      </c>
      <c r="K829" t="n">
        <v>69</v>
      </c>
      <c r="L829" t="s">
        <v>77</v>
      </c>
      <c r="M829" t="s"/>
      <c r="N829" t="s">
        <v>97</v>
      </c>
      <c r="O829" t="s">
        <v>79</v>
      </c>
      <c r="P829" t="s">
        <v>461</v>
      </c>
      <c r="Q829" t="s"/>
      <c r="R829" t="s">
        <v>80</v>
      </c>
      <c r="S829" t="s">
        <v>170</v>
      </c>
      <c r="T829" t="s">
        <v>82</v>
      </c>
      <c r="U829" t="s"/>
      <c r="V829" t="s">
        <v>83</v>
      </c>
      <c r="W829" t="s">
        <v>140</v>
      </c>
      <c r="X829" t="s"/>
      <c r="Y829" t="s">
        <v>85</v>
      </c>
      <c r="Z829">
        <f>HYPERLINK("https://hotelmonitor-cachepage.eclerx.com/savepage/tk_15427245330963507_sr_2029.html","info")</f>
        <v/>
      </c>
      <c r="AA829" t="n">
        <v>-3995626</v>
      </c>
      <c r="AB829" t="s"/>
      <c r="AC829" t="s"/>
      <c r="AD829" t="s">
        <v>86</v>
      </c>
      <c r="AE829" t="s"/>
      <c r="AF829" t="s"/>
      <c r="AG829" t="s"/>
      <c r="AH829" t="s"/>
      <c r="AI829" t="s"/>
      <c r="AJ829" t="s"/>
      <c r="AK829" t="s">
        <v>87</v>
      </c>
      <c r="AL829" t="s">
        <v>88</v>
      </c>
      <c r="AM829" t="s"/>
      <c r="AN829" t="s">
        <v>87</v>
      </c>
      <c r="AO829" t="s"/>
      <c r="AP829" t="n">
        <v>91</v>
      </c>
      <c r="AQ829" t="s">
        <v>89</v>
      </c>
      <c r="AR829" t="s">
        <v>99</v>
      </c>
      <c r="AS829" t="s"/>
      <c r="AT829" t="s">
        <v>91</v>
      </c>
      <c r="AU829" t="s"/>
      <c r="AV829" t="s"/>
      <c r="AW829" t="s"/>
      <c r="AX829" t="s"/>
      <c r="AY829" t="n">
        <v>3995626</v>
      </c>
      <c r="AZ829" t="s">
        <v>462</v>
      </c>
      <c r="BA829" t="s"/>
      <c r="BB829" t="n">
        <v>170015</v>
      </c>
      <c r="BC829" t="n">
        <v>11.344481</v>
      </c>
      <c r="BD829" t="n">
        <v>44.500982</v>
      </c>
      <c r="BE829" t="s"/>
      <c r="BF829" t="s"/>
      <c r="BG829" t="s"/>
      <c r="BH829" t="s"/>
      <c r="BI829" t="s"/>
      <c r="BJ829" t="s"/>
      <c r="BK829" t="s"/>
      <c r="BL829" t="s"/>
      <c r="BM829" t="s"/>
      <c r="BN829" t="s"/>
      <c r="BO829" t="s"/>
      <c r="BP829" t="s"/>
      <c r="BQ829" t="s"/>
      <c r="BR829" t="s">
        <v>93</v>
      </c>
    </row>
    <row r="830" spans="1:70">
      <c r="A830" t="s">
        <v>70</v>
      </c>
      <c r="B830" t="s">
        <v>71</v>
      </c>
      <c r="C830" t="s">
        <v>72</v>
      </c>
      <c r="D830" t="n">
        <v>2</v>
      </c>
      <c r="E830" t="s">
        <v>461</v>
      </c>
      <c r="F830" t="n">
        <v>-1</v>
      </c>
      <c r="G830" t="s">
        <v>74</v>
      </c>
      <c r="H830" t="s">
        <v>75</v>
      </c>
      <c r="I830" t="s"/>
      <c r="J830" t="s">
        <v>76</v>
      </c>
      <c r="K830" t="n">
        <v>80</v>
      </c>
      <c r="L830" t="s">
        <v>77</v>
      </c>
      <c r="M830" t="s"/>
      <c r="N830" t="s">
        <v>97</v>
      </c>
      <c r="O830" t="s">
        <v>79</v>
      </c>
      <c r="P830" t="s">
        <v>461</v>
      </c>
      <c r="Q830" t="s"/>
      <c r="R830" t="s">
        <v>80</v>
      </c>
      <c r="S830" t="s">
        <v>177</v>
      </c>
      <c r="T830" t="s">
        <v>82</v>
      </c>
      <c r="U830" t="s"/>
      <c r="V830" t="s">
        <v>83</v>
      </c>
      <c r="W830" t="s">
        <v>84</v>
      </c>
      <c r="X830" t="s"/>
      <c r="Y830" t="s">
        <v>85</v>
      </c>
      <c r="Z830">
        <f>HYPERLINK("https://hotelmonitor-cachepage.eclerx.com/savepage/tk_15427245330963507_sr_2029.html","info")</f>
        <v/>
      </c>
      <c r="AA830" t="n">
        <v>-3995626</v>
      </c>
      <c r="AB830" t="s"/>
      <c r="AC830" t="s"/>
      <c r="AD830" t="s">
        <v>86</v>
      </c>
      <c r="AE830" t="s"/>
      <c r="AF830" t="s"/>
      <c r="AG830" t="s"/>
      <c r="AH830" t="s"/>
      <c r="AI830" t="s"/>
      <c r="AJ830" t="s"/>
      <c r="AK830" t="s">
        <v>87</v>
      </c>
      <c r="AL830" t="s">
        <v>88</v>
      </c>
      <c r="AM830" t="s"/>
      <c r="AN830" t="s">
        <v>87</v>
      </c>
      <c r="AO830" t="s"/>
      <c r="AP830" t="n">
        <v>91</v>
      </c>
      <c r="AQ830" t="s">
        <v>89</v>
      </c>
      <c r="AR830" t="s">
        <v>99</v>
      </c>
      <c r="AS830" t="s"/>
      <c r="AT830" t="s">
        <v>91</v>
      </c>
      <c r="AU830" t="s"/>
      <c r="AV830" t="s"/>
      <c r="AW830" t="s"/>
      <c r="AX830" t="s"/>
      <c r="AY830" t="n">
        <v>3995626</v>
      </c>
      <c r="AZ830" t="s">
        <v>462</v>
      </c>
      <c r="BA830" t="s"/>
      <c r="BB830" t="n">
        <v>170015</v>
      </c>
      <c r="BC830" t="n">
        <v>11.344481</v>
      </c>
      <c r="BD830" t="n">
        <v>44.500982</v>
      </c>
      <c r="BE830" t="s"/>
      <c r="BF830" t="s"/>
      <c r="BG830" t="s"/>
      <c r="BH830" t="s"/>
      <c r="BI830" t="s"/>
      <c r="BJ830" t="s"/>
      <c r="BK830" t="s"/>
      <c r="BL830" t="s"/>
      <c r="BM830" t="s"/>
      <c r="BN830" t="s"/>
      <c r="BO830" t="s"/>
      <c r="BP830" t="s"/>
      <c r="BQ830" t="s"/>
      <c r="BR830" t="s">
        <v>93</v>
      </c>
    </row>
    <row r="831" spans="1:70">
      <c r="A831" t="s">
        <v>70</v>
      </c>
      <c r="B831" t="s">
        <v>71</v>
      </c>
      <c r="C831" t="s">
        <v>72</v>
      </c>
      <c r="D831" t="n">
        <v>2</v>
      </c>
      <c r="E831" t="s">
        <v>463</v>
      </c>
      <c r="F831" t="n">
        <v>4521734</v>
      </c>
      <c r="G831" t="s">
        <v>74</v>
      </c>
      <c r="H831" t="s">
        <v>75</v>
      </c>
      <c r="I831" t="s"/>
      <c r="J831" t="s">
        <v>76</v>
      </c>
      <c r="K831" t="n">
        <v>66</v>
      </c>
      <c r="L831" t="s">
        <v>77</v>
      </c>
      <c r="M831" t="s"/>
      <c r="N831" t="s">
        <v>464</v>
      </c>
      <c r="O831" t="s">
        <v>79</v>
      </c>
      <c r="P831" t="s">
        <v>465</v>
      </c>
      <c r="Q831" t="s"/>
      <c r="R831" t="s">
        <v>80</v>
      </c>
      <c r="S831" t="s">
        <v>466</v>
      </c>
      <c r="T831" t="s">
        <v>82</v>
      </c>
      <c r="U831" t="s"/>
      <c r="V831" t="s">
        <v>83</v>
      </c>
      <c r="W831" t="s">
        <v>84</v>
      </c>
      <c r="X831" t="s"/>
      <c r="Y831" t="s">
        <v>85</v>
      </c>
      <c r="Z831">
        <f>HYPERLINK("https://hotelmonitor-cachepage.eclerx.com/savepage/tk_15427243663569615_sr_2029.html","info")</f>
        <v/>
      </c>
      <c r="AA831" t="n">
        <v>202063</v>
      </c>
      <c r="AB831" t="s"/>
      <c r="AC831" t="s"/>
      <c r="AD831" t="s">
        <v>86</v>
      </c>
      <c r="AE831" t="s"/>
      <c r="AF831" t="s"/>
      <c r="AG831" t="s"/>
      <c r="AH831" t="s"/>
      <c r="AI831" t="s"/>
      <c r="AJ831" t="s"/>
      <c r="AK831" t="s">
        <v>87</v>
      </c>
      <c r="AL831" t="s">
        <v>88</v>
      </c>
      <c r="AM831" t="s"/>
      <c r="AN831" t="s">
        <v>87</v>
      </c>
      <c r="AO831" t="s"/>
      <c r="AP831" t="n">
        <v>24</v>
      </c>
      <c r="AQ831" t="s">
        <v>89</v>
      </c>
      <c r="AR831" t="s">
        <v>96</v>
      </c>
      <c r="AS831" t="s"/>
      <c r="AT831" t="s">
        <v>91</v>
      </c>
      <c r="AU831" t="s"/>
      <c r="AV831" t="s"/>
      <c r="AW831" t="s"/>
      <c r="AX831" t="s"/>
      <c r="AY831" t="n">
        <v>6105073</v>
      </c>
      <c r="AZ831" t="s">
        <v>467</v>
      </c>
      <c r="BA831" t="s"/>
      <c r="BB831" t="n">
        <v>160159</v>
      </c>
      <c r="BC831" t="n">
        <v>12.588680786508</v>
      </c>
      <c r="BD831" t="n">
        <v>44.058833102861</v>
      </c>
      <c r="BE831" t="s"/>
      <c r="BF831" t="s"/>
      <c r="BG831" t="s"/>
      <c r="BH831" t="s"/>
      <c r="BI831" t="s"/>
      <c r="BJ831" t="s"/>
      <c r="BK831" t="s"/>
      <c r="BL831" t="s"/>
      <c r="BM831" t="s"/>
      <c r="BN831" t="s"/>
      <c r="BO831" t="s"/>
      <c r="BP831" t="s"/>
      <c r="BQ831" t="s"/>
      <c r="BR831" t="s">
        <v>93</v>
      </c>
    </row>
    <row r="832" spans="1:70">
      <c r="A832" t="s">
        <v>70</v>
      </c>
      <c r="B832" t="s">
        <v>71</v>
      </c>
      <c r="C832" t="s">
        <v>72</v>
      </c>
      <c r="D832" t="n">
        <v>2</v>
      </c>
      <c r="E832" t="s">
        <v>468</v>
      </c>
      <c r="F832" t="n">
        <v>-1</v>
      </c>
      <c r="G832" t="s">
        <v>74</v>
      </c>
      <c r="H832" t="s">
        <v>75</v>
      </c>
      <c r="I832" t="s"/>
      <c r="J832" t="s">
        <v>76</v>
      </c>
      <c r="K832" t="n">
        <v>116</v>
      </c>
      <c r="L832" t="s">
        <v>77</v>
      </c>
      <c r="M832" t="s"/>
      <c r="N832" t="s">
        <v>469</v>
      </c>
      <c r="O832" t="s">
        <v>79</v>
      </c>
      <c r="P832" t="s">
        <v>468</v>
      </c>
      <c r="Q832" t="s"/>
      <c r="R832" t="s">
        <v>80</v>
      </c>
      <c r="S832" t="s">
        <v>353</v>
      </c>
      <c r="T832" t="s">
        <v>82</v>
      </c>
      <c r="U832" t="s"/>
      <c r="V832" t="s">
        <v>83</v>
      </c>
      <c r="W832" t="s">
        <v>84</v>
      </c>
      <c r="X832" t="s"/>
      <c r="Y832" t="s">
        <v>85</v>
      </c>
      <c r="Z832">
        <f>HYPERLINK("https://hotelmonitor-cachepage.eclerx.com/savepage/tk_15427243688537219_sr_2029.html","info")</f>
        <v/>
      </c>
      <c r="AA832" t="n">
        <v>-2311826</v>
      </c>
      <c r="AB832" t="s"/>
      <c r="AC832" t="s"/>
      <c r="AD832" t="s">
        <v>86</v>
      </c>
      <c r="AE832" t="s"/>
      <c r="AF832" t="s"/>
      <c r="AG832" t="s"/>
      <c r="AH832" t="s"/>
      <c r="AI832" t="s"/>
      <c r="AJ832" t="s"/>
      <c r="AK832" t="s">
        <v>87</v>
      </c>
      <c r="AL832" t="s">
        <v>88</v>
      </c>
      <c r="AM832" t="s"/>
      <c r="AN832" t="s">
        <v>87</v>
      </c>
      <c r="AO832" t="s"/>
      <c r="AP832" t="n">
        <v>25</v>
      </c>
      <c r="AQ832" t="s">
        <v>89</v>
      </c>
      <c r="AR832" t="s">
        <v>117</v>
      </c>
      <c r="AS832" t="s"/>
      <c r="AT832" t="s">
        <v>91</v>
      </c>
      <c r="AU832" t="s"/>
      <c r="AV832" t="s"/>
      <c r="AW832" t="s"/>
      <c r="AX832" t="s"/>
      <c r="AY832" t="n">
        <v>2311826</v>
      </c>
      <c r="AZ832" t="s">
        <v>470</v>
      </c>
      <c r="BA832" t="s"/>
      <c r="BB832" t="n">
        <v>21381</v>
      </c>
      <c r="BC832" t="n">
        <v>12.668456</v>
      </c>
      <c r="BD832" t="n">
        <v>43.997959</v>
      </c>
      <c r="BE832" t="s"/>
      <c r="BF832" t="s"/>
      <c r="BG832" t="s"/>
      <c r="BH832" t="s"/>
      <c r="BI832" t="s"/>
      <c r="BJ832" t="s"/>
      <c r="BK832" t="s"/>
      <c r="BL832" t="s"/>
      <c r="BM832" t="s"/>
      <c r="BN832" t="s"/>
      <c r="BO832" t="s"/>
      <c r="BP832" t="s"/>
      <c r="BQ832" t="s"/>
      <c r="BR832" t="s">
        <v>93</v>
      </c>
    </row>
    <row r="833" spans="1:70">
      <c r="A833" t="s">
        <v>70</v>
      </c>
      <c r="B833" t="s">
        <v>71</v>
      </c>
      <c r="C833" t="s">
        <v>72</v>
      </c>
      <c r="D833" t="n">
        <v>2</v>
      </c>
      <c r="E833" t="s">
        <v>468</v>
      </c>
      <c r="F833" t="n">
        <v>-1</v>
      </c>
      <c r="G833" t="s">
        <v>74</v>
      </c>
      <c r="H833" t="s">
        <v>75</v>
      </c>
      <c r="I833" t="s"/>
      <c r="J833" t="s">
        <v>76</v>
      </c>
      <c r="K833" t="n">
        <v>128</v>
      </c>
      <c r="L833" t="s">
        <v>77</v>
      </c>
      <c r="M833" t="s"/>
      <c r="N833" t="s">
        <v>471</v>
      </c>
      <c r="O833" t="s">
        <v>79</v>
      </c>
      <c r="P833" t="s">
        <v>468</v>
      </c>
      <c r="Q833" t="s"/>
      <c r="R833" t="s">
        <v>80</v>
      </c>
      <c r="S833" t="s">
        <v>107</v>
      </c>
      <c r="T833" t="s">
        <v>82</v>
      </c>
      <c r="U833" t="s"/>
      <c r="V833" t="s">
        <v>83</v>
      </c>
      <c r="W833" t="s">
        <v>84</v>
      </c>
      <c r="X833" t="s"/>
      <c r="Y833" t="s">
        <v>85</v>
      </c>
      <c r="Z833">
        <f>HYPERLINK("https://hotelmonitor-cachepage.eclerx.com/savepage/tk_15427243688537219_sr_2029.html","info")</f>
        <v/>
      </c>
      <c r="AA833" t="n">
        <v>-2311826</v>
      </c>
      <c r="AB833" t="s"/>
      <c r="AC833" t="s"/>
      <c r="AD833" t="s">
        <v>86</v>
      </c>
      <c r="AE833" t="s"/>
      <c r="AF833" t="s"/>
      <c r="AG833" t="s"/>
      <c r="AH833" t="s"/>
      <c r="AI833" t="s"/>
      <c r="AJ833" t="s"/>
      <c r="AK833" t="s">
        <v>87</v>
      </c>
      <c r="AL833" t="s">
        <v>88</v>
      </c>
      <c r="AM833" t="s"/>
      <c r="AN833" t="s">
        <v>87</v>
      </c>
      <c r="AO833" t="s"/>
      <c r="AP833" t="n">
        <v>25</v>
      </c>
      <c r="AQ833" t="s">
        <v>89</v>
      </c>
      <c r="AR833" t="s">
        <v>117</v>
      </c>
      <c r="AS833" t="s"/>
      <c r="AT833" t="s">
        <v>91</v>
      </c>
      <c r="AU833" t="s"/>
      <c r="AV833" t="s"/>
      <c r="AW833" t="s"/>
      <c r="AX833" t="s"/>
      <c r="AY833" t="n">
        <v>2311826</v>
      </c>
      <c r="AZ833" t="s">
        <v>470</v>
      </c>
      <c r="BA833" t="s"/>
      <c r="BB833" t="n">
        <v>21381</v>
      </c>
      <c r="BC833" t="n">
        <v>12.668456</v>
      </c>
      <c r="BD833" t="n">
        <v>43.997959</v>
      </c>
      <c r="BE833" t="s"/>
      <c r="BF833" t="s"/>
      <c r="BG833" t="s"/>
      <c r="BH833" t="s"/>
      <c r="BI833" t="s"/>
      <c r="BJ833" t="s"/>
      <c r="BK833" t="s"/>
      <c r="BL833" t="s"/>
      <c r="BM833" t="s"/>
      <c r="BN833" t="s"/>
      <c r="BO833" t="s"/>
      <c r="BP833" t="s"/>
      <c r="BQ833" t="s"/>
      <c r="BR833" t="s">
        <v>93</v>
      </c>
    </row>
    <row r="834" spans="1:70">
      <c r="A834" t="s">
        <v>70</v>
      </c>
      <c r="B834" t="s">
        <v>71</v>
      </c>
      <c r="C834" t="s">
        <v>72</v>
      </c>
      <c r="D834" t="n">
        <v>2</v>
      </c>
      <c r="E834" t="s">
        <v>468</v>
      </c>
      <c r="F834" t="n">
        <v>-1</v>
      </c>
      <c r="G834" t="s">
        <v>74</v>
      </c>
      <c r="H834" t="s">
        <v>75</v>
      </c>
      <c r="I834" t="s"/>
      <c r="J834" t="s">
        <v>76</v>
      </c>
      <c r="K834" t="n">
        <v>136</v>
      </c>
      <c r="L834" t="s">
        <v>77</v>
      </c>
      <c r="M834" t="s"/>
      <c r="N834" t="s">
        <v>472</v>
      </c>
      <c r="O834" t="s">
        <v>79</v>
      </c>
      <c r="P834" t="s">
        <v>468</v>
      </c>
      <c r="Q834" t="s"/>
      <c r="R834" t="s">
        <v>80</v>
      </c>
      <c r="S834" t="s">
        <v>473</v>
      </c>
      <c r="T834" t="s">
        <v>82</v>
      </c>
      <c r="U834" t="s"/>
      <c r="V834" t="s">
        <v>83</v>
      </c>
      <c r="W834" t="s">
        <v>84</v>
      </c>
      <c r="X834" t="s"/>
      <c r="Y834" t="s">
        <v>85</v>
      </c>
      <c r="Z834">
        <f>HYPERLINK("https://hotelmonitor-cachepage.eclerx.com/savepage/tk_15427243688537219_sr_2029.html","info")</f>
        <v/>
      </c>
      <c r="AA834" t="n">
        <v>-2311826</v>
      </c>
      <c r="AB834" t="s"/>
      <c r="AC834" t="s"/>
      <c r="AD834" t="s">
        <v>86</v>
      </c>
      <c r="AE834" t="s"/>
      <c r="AF834" t="s"/>
      <c r="AG834" t="s"/>
      <c r="AH834" t="s"/>
      <c r="AI834" t="s"/>
      <c r="AJ834" t="s"/>
      <c r="AK834" t="s">
        <v>87</v>
      </c>
      <c r="AL834" t="s">
        <v>88</v>
      </c>
      <c r="AM834" t="s"/>
      <c r="AN834" t="s">
        <v>87</v>
      </c>
      <c r="AO834" t="s"/>
      <c r="AP834" t="n">
        <v>25</v>
      </c>
      <c r="AQ834" t="s">
        <v>89</v>
      </c>
      <c r="AR834" t="s">
        <v>96</v>
      </c>
      <c r="AS834" t="s"/>
      <c r="AT834" t="s">
        <v>91</v>
      </c>
      <c r="AU834" t="s"/>
      <c r="AV834" t="s"/>
      <c r="AW834" t="s"/>
      <c r="AX834" t="s"/>
      <c r="AY834" t="n">
        <v>2311826</v>
      </c>
      <c r="AZ834" t="s">
        <v>470</v>
      </c>
      <c r="BA834" t="s"/>
      <c r="BB834" t="n">
        <v>21381</v>
      </c>
      <c r="BC834" t="n">
        <v>12.668456</v>
      </c>
      <c r="BD834" t="n">
        <v>43.997959</v>
      </c>
      <c r="BE834" t="s"/>
      <c r="BF834" t="s"/>
      <c r="BG834" t="s"/>
      <c r="BH834" t="s"/>
      <c r="BI834" t="s"/>
      <c r="BJ834" t="s"/>
      <c r="BK834" t="s"/>
      <c r="BL834" t="s"/>
      <c r="BM834" t="s"/>
      <c r="BN834" t="s"/>
      <c r="BO834" t="s"/>
      <c r="BP834" t="s"/>
      <c r="BQ834" t="s"/>
      <c r="BR834" t="s">
        <v>93</v>
      </c>
    </row>
    <row r="835" spans="1:70">
      <c r="A835" t="s">
        <v>70</v>
      </c>
      <c r="B835" t="s">
        <v>71</v>
      </c>
      <c r="C835" t="s">
        <v>72</v>
      </c>
      <c r="D835" t="n">
        <v>2</v>
      </c>
      <c r="E835" t="s">
        <v>468</v>
      </c>
      <c r="F835" t="n">
        <v>-1</v>
      </c>
      <c r="G835" t="s">
        <v>74</v>
      </c>
      <c r="H835" t="s">
        <v>75</v>
      </c>
      <c r="I835" t="s"/>
      <c r="J835" t="s">
        <v>76</v>
      </c>
      <c r="K835" t="n">
        <v>142</v>
      </c>
      <c r="L835" t="s">
        <v>77</v>
      </c>
      <c r="M835" t="s"/>
      <c r="N835" t="s">
        <v>469</v>
      </c>
      <c r="O835" t="s">
        <v>79</v>
      </c>
      <c r="P835" t="s">
        <v>468</v>
      </c>
      <c r="Q835" t="s"/>
      <c r="R835" t="s">
        <v>80</v>
      </c>
      <c r="S835" t="s">
        <v>154</v>
      </c>
      <c r="T835" t="s">
        <v>82</v>
      </c>
      <c r="U835" t="s"/>
      <c r="V835" t="s">
        <v>83</v>
      </c>
      <c r="W835" t="s">
        <v>108</v>
      </c>
      <c r="X835" t="s"/>
      <c r="Y835" t="s">
        <v>85</v>
      </c>
      <c r="Z835">
        <f>HYPERLINK("https://hotelmonitor-cachepage.eclerx.com/savepage/tk_15427243688537219_sr_2029.html","info")</f>
        <v/>
      </c>
      <c r="AA835" t="n">
        <v>-2311826</v>
      </c>
      <c r="AB835" t="s"/>
      <c r="AC835" t="s"/>
      <c r="AD835" t="s">
        <v>86</v>
      </c>
      <c r="AE835" t="s"/>
      <c r="AF835" t="s"/>
      <c r="AG835" t="s"/>
      <c r="AH835" t="s"/>
      <c r="AI835" t="s"/>
      <c r="AJ835" t="s"/>
      <c r="AK835" t="s">
        <v>87</v>
      </c>
      <c r="AL835" t="s">
        <v>88</v>
      </c>
      <c r="AM835" t="s"/>
      <c r="AN835" t="s">
        <v>87</v>
      </c>
      <c r="AO835" t="s"/>
      <c r="AP835" t="n">
        <v>25</v>
      </c>
      <c r="AQ835" t="s">
        <v>89</v>
      </c>
      <c r="AR835" t="s">
        <v>117</v>
      </c>
      <c r="AS835" t="s"/>
      <c r="AT835" t="s">
        <v>91</v>
      </c>
      <c r="AU835" t="s"/>
      <c r="AV835" t="s"/>
      <c r="AW835" t="s"/>
      <c r="AX835" t="s"/>
      <c r="AY835" t="n">
        <v>2311826</v>
      </c>
      <c r="AZ835" t="s">
        <v>470</v>
      </c>
      <c r="BA835" t="s"/>
      <c r="BB835" t="n">
        <v>21381</v>
      </c>
      <c r="BC835" t="n">
        <v>12.668456</v>
      </c>
      <c r="BD835" t="n">
        <v>43.997959</v>
      </c>
      <c r="BE835" t="s"/>
      <c r="BF835" t="s"/>
      <c r="BG835" t="s"/>
      <c r="BH835" t="s"/>
      <c r="BI835" t="s"/>
      <c r="BJ835" t="s"/>
      <c r="BK835" t="s"/>
      <c r="BL835" t="s"/>
      <c r="BM835" t="s"/>
      <c r="BN835" t="s"/>
      <c r="BO835" t="s"/>
      <c r="BP835" t="s"/>
      <c r="BQ835" t="s"/>
      <c r="BR835" t="s">
        <v>93</v>
      </c>
    </row>
    <row r="836" spans="1:70">
      <c r="A836" t="s">
        <v>70</v>
      </c>
      <c r="B836" t="s">
        <v>71</v>
      </c>
      <c r="C836" t="s">
        <v>72</v>
      </c>
      <c r="D836" t="n">
        <v>2</v>
      </c>
      <c r="E836" t="s">
        <v>468</v>
      </c>
      <c r="F836" t="n">
        <v>-1</v>
      </c>
      <c r="G836" t="s">
        <v>74</v>
      </c>
      <c r="H836" t="s">
        <v>75</v>
      </c>
      <c r="I836" t="s"/>
      <c r="J836" t="s">
        <v>76</v>
      </c>
      <c r="K836" t="n">
        <v>146</v>
      </c>
      <c r="L836" t="s">
        <v>77</v>
      </c>
      <c r="M836" t="s"/>
      <c r="N836" t="s">
        <v>474</v>
      </c>
      <c r="O836" t="s">
        <v>79</v>
      </c>
      <c r="P836" t="s">
        <v>468</v>
      </c>
      <c r="Q836" t="s"/>
      <c r="R836" t="s">
        <v>80</v>
      </c>
      <c r="S836" t="s">
        <v>475</v>
      </c>
      <c r="T836" t="s">
        <v>82</v>
      </c>
      <c r="U836" t="s"/>
      <c r="V836" t="s">
        <v>83</v>
      </c>
      <c r="W836" t="s">
        <v>84</v>
      </c>
      <c r="X836" t="s"/>
      <c r="Y836" t="s">
        <v>85</v>
      </c>
      <c r="Z836">
        <f>HYPERLINK("https://hotelmonitor-cachepage.eclerx.com/savepage/tk_15427243688537219_sr_2029.html","info")</f>
        <v/>
      </c>
      <c r="AA836" t="n">
        <v>-2311826</v>
      </c>
      <c r="AB836" t="s"/>
      <c r="AC836" t="s"/>
      <c r="AD836" t="s">
        <v>86</v>
      </c>
      <c r="AE836" t="s"/>
      <c r="AF836" t="s"/>
      <c r="AG836" t="s"/>
      <c r="AH836" t="s"/>
      <c r="AI836" t="s"/>
      <c r="AJ836" t="s"/>
      <c r="AK836" t="s">
        <v>87</v>
      </c>
      <c r="AL836" t="s">
        <v>88</v>
      </c>
      <c r="AM836" t="s"/>
      <c r="AN836" t="s">
        <v>87</v>
      </c>
      <c r="AO836" t="s"/>
      <c r="AP836" t="n">
        <v>25</v>
      </c>
      <c r="AQ836" t="s">
        <v>89</v>
      </c>
      <c r="AR836" t="s">
        <v>117</v>
      </c>
      <c r="AS836" t="s"/>
      <c r="AT836" t="s">
        <v>91</v>
      </c>
      <c r="AU836" t="s"/>
      <c r="AV836" t="s"/>
      <c r="AW836" t="s"/>
      <c r="AX836" t="s"/>
      <c r="AY836" t="n">
        <v>2311826</v>
      </c>
      <c r="AZ836" t="s">
        <v>470</v>
      </c>
      <c r="BA836" t="s"/>
      <c r="BB836" t="n">
        <v>21381</v>
      </c>
      <c r="BC836" t="n">
        <v>12.668456</v>
      </c>
      <c r="BD836" t="n">
        <v>43.997959</v>
      </c>
      <c r="BE836" t="s"/>
      <c r="BF836" t="s"/>
      <c r="BG836" t="s"/>
      <c r="BH836" t="s"/>
      <c r="BI836" t="s"/>
      <c r="BJ836" t="s"/>
      <c r="BK836" t="s"/>
      <c r="BL836" t="s"/>
      <c r="BM836" t="s"/>
      <c r="BN836" t="s"/>
      <c r="BO836" t="s"/>
      <c r="BP836" t="s"/>
      <c r="BQ836" t="s"/>
      <c r="BR836" t="s">
        <v>93</v>
      </c>
    </row>
    <row r="837" spans="1:70">
      <c r="A837" t="s">
        <v>70</v>
      </c>
      <c r="B837" t="s">
        <v>71</v>
      </c>
      <c r="C837" t="s">
        <v>72</v>
      </c>
      <c r="D837" t="n">
        <v>2</v>
      </c>
      <c r="E837" t="s">
        <v>468</v>
      </c>
      <c r="F837" t="n">
        <v>-1</v>
      </c>
      <c r="G837" t="s">
        <v>74</v>
      </c>
      <c r="H837" t="s">
        <v>75</v>
      </c>
      <c r="I837" t="s"/>
      <c r="J837" t="s">
        <v>76</v>
      </c>
      <c r="K837" t="n">
        <v>154</v>
      </c>
      <c r="L837" t="s">
        <v>77</v>
      </c>
      <c r="M837" t="s"/>
      <c r="N837" t="s">
        <v>471</v>
      </c>
      <c r="O837" t="s">
        <v>79</v>
      </c>
      <c r="P837" t="s">
        <v>468</v>
      </c>
      <c r="Q837" t="s"/>
      <c r="R837" t="s">
        <v>80</v>
      </c>
      <c r="S837" t="s">
        <v>245</v>
      </c>
      <c r="T837" t="s">
        <v>82</v>
      </c>
      <c r="U837" t="s"/>
      <c r="V837" t="s">
        <v>83</v>
      </c>
      <c r="W837" t="s">
        <v>108</v>
      </c>
      <c r="X837" t="s"/>
      <c r="Y837" t="s">
        <v>85</v>
      </c>
      <c r="Z837">
        <f>HYPERLINK("https://hotelmonitor-cachepage.eclerx.com/savepage/tk_15427243688537219_sr_2029.html","info")</f>
        <v/>
      </c>
      <c r="AA837" t="n">
        <v>-2311826</v>
      </c>
      <c r="AB837" t="s"/>
      <c r="AC837" t="s"/>
      <c r="AD837" t="s">
        <v>86</v>
      </c>
      <c r="AE837" t="s"/>
      <c r="AF837" t="s"/>
      <c r="AG837" t="s"/>
      <c r="AH837" t="s"/>
      <c r="AI837" t="s"/>
      <c r="AJ837" t="s"/>
      <c r="AK837" t="s">
        <v>87</v>
      </c>
      <c r="AL837" t="s">
        <v>88</v>
      </c>
      <c r="AM837" t="s"/>
      <c r="AN837" t="s">
        <v>87</v>
      </c>
      <c r="AO837" t="s"/>
      <c r="AP837" t="n">
        <v>25</v>
      </c>
      <c r="AQ837" t="s">
        <v>89</v>
      </c>
      <c r="AR837" t="s">
        <v>117</v>
      </c>
      <c r="AS837" t="s"/>
      <c r="AT837" t="s">
        <v>91</v>
      </c>
      <c r="AU837" t="s"/>
      <c r="AV837" t="s"/>
      <c r="AW837" t="s"/>
      <c r="AX837" t="s"/>
      <c r="AY837" t="n">
        <v>2311826</v>
      </c>
      <c r="AZ837" t="s">
        <v>470</v>
      </c>
      <c r="BA837" t="s"/>
      <c r="BB837" t="n">
        <v>21381</v>
      </c>
      <c r="BC837" t="n">
        <v>12.668456</v>
      </c>
      <c r="BD837" t="n">
        <v>43.997959</v>
      </c>
      <c r="BE837" t="s"/>
      <c r="BF837" t="s"/>
      <c r="BG837" t="s"/>
      <c r="BH837" t="s"/>
      <c r="BI837" t="s"/>
      <c r="BJ837" t="s"/>
      <c r="BK837" t="s"/>
      <c r="BL837" t="s"/>
      <c r="BM837" t="s"/>
      <c r="BN837" t="s"/>
      <c r="BO837" t="s"/>
      <c r="BP837" t="s"/>
      <c r="BQ837" t="s"/>
      <c r="BR837" t="s">
        <v>93</v>
      </c>
    </row>
    <row r="838" spans="1:70">
      <c r="A838" t="s">
        <v>70</v>
      </c>
      <c r="B838" t="s">
        <v>71</v>
      </c>
      <c r="C838" t="s">
        <v>72</v>
      </c>
      <c r="D838" t="n">
        <v>2</v>
      </c>
      <c r="E838" t="s">
        <v>468</v>
      </c>
      <c r="F838" t="n">
        <v>-1</v>
      </c>
      <c r="G838" t="s">
        <v>74</v>
      </c>
      <c r="H838" t="s">
        <v>75</v>
      </c>
      <c r="I838" t="s"/>
      <c r="J838" t="s">
        <v>76</v>
      </c>
      <c r="K838" t="n">
        <v>156</v>
      </c>
      <c r="L838" t="s">
        <v>77</v>
      </c>
      <c r="M838" t="s"/>
      <c r="N838" t="s">
        <v>476</v>
      </c>
      <c r="O838" t="s">
        <v>79</v>
      </c>
      <c r="P838" t="s">
        <v>468</v>
      </c>
      <c r="Q838" t="s"/>
      <c r="R838" t="s">
        <v>80</v>
      </c>
      <c r="S838" t="s">
        <v>207</v>
      </c>
      <c r="T838" t="s">
        <v>82</v>
      </c>
      <c r="U838" t="s"/>
      <c r="V838" t="s">
        <v>83</v>
      </c>
      <c r="W838" t="s">
        <v>84</v>
      </c>
      <c r="X838" t="s"/>
      <c r="Y838" t="s">
        <v>85</v>
      </c>
      <c r="Z838">
        <f>HYPERLINK("https://hotelmonitor-cachepage.eclerx.com/savepage/tk_15427243688537219_sr_2029.html","info")</f>
        <v/>
      </c>
      <c r="AA838" t="n">
        <v>-2311826</v>
      </c>
      <c r="AB838" t="s"/>
      <c r="AC838" t="s"/>
      <c r="AD838" t="s">
        <v>86</v>
      </c>
      <c r="AE838" t="s"/>
      <c r="AF838" t="s"/>
      <c r="AG838" t="s"/>
      <c r="AH838" t="s"/>
      <c r="AI838" t="s"/>
      <c r="AJ838" t="s"/>
      <c r="AK838" t="s">
        <v>87</v>
      </c>
      <c r="AL838" t="s">
        <v>88</v>
      </c>
      <c r="AM838" t="s"/>
      <c r="AN838" t="s">
        <v>87</v>
      </c>
      <c r="AO838" t="s"/>
      <c r="AP838" t="n">
        <v>25</v>
      </c>
      <c r="AQ838" t="s">
        <v>89</v>
      </c>
      <c r="AR838" t="s">
        <v>96</v>
      </c>
      <c r="AS838" t="s"/>
      <c r="AT838" t="s">
        <v>91</v>
      </c>
      <c r="AU838" t="s"/>
      <c r="AV838" t="s"/>
      <c r="AW838" t="s"/>
      <c r="AX838" t="s"/>
      <c r="AY838" t="n">
        <v>2311826</v>
      </c>
      <c r="AZ838" t="s">
        <v>470</v>
      </c>
      <c r="BA838" t="s"/>
      <c r="BB838" t="n">
        <v>21381</v>
      </c>
      <c r="BC838" t="n">
        <v>12.668456</v>
      </c>
      <c r="BD838" t="n">
        <v>43.997959</v>
      </c>
      <c r="BE838" t="s"/>
      <c r="BF838" t="s"/>
      <c r="BG838" t="s"/>
      <c r="BH838" t="s"/>
      <c r="BI838" t="s"/>
      <c r="BJ838" t="s"/>
      <c r="BK838" t="s"/>
      <c r="BL838" t="s"/>
      <c r="BM838" t="s"/>
      <c r="BN838" t="s"/>
      <c r="BO838" t="s"/>
      <c r="BP838" t="s"/>
      <c r="BQ838" t="s"/>
      <c r="BR838" t="s">
        <v>93</v>
      </c>
    </row>
    <row r="839" spans="1:70">
      <c r="A839" t="s">
        <v>70</v>
      </c>
      <c r="B839" t="s">
        <v>71</v>
      </c>
      <c r="C839" t="s">
        <v>72</v>
      </c>
      <c r="D839" t="n">
        <v>2</v>
      </c>
      <c r="E839" t="s">
        <v>468</v>
      </c>
      <c r="F839" t="n">
        <v>-1</v>
      </c>
      <c r="G839" t="s">
        <v>74</v>
      </c>
      <c r="H839" t="s">
        <v>75</v>
      </c>
      <c r="I839" t="s"/>
      <c r="J839" t="s">
        <v>76</v>
      </c>
      <c r="K839" t="n">
        <v>160</v>
      </c>
      <c r="L839" t="s">
        <v>77</v>
      </c>
      <c r="M839" t="s"/>
      <c r="N839" t="s">
        <v>472</v>
      </c>
      <c r="O839" t="s">
        <v>79</v>
      </c>
      <c r="P839" t="s">
        <v>468</v>
      </c>
      <c r="Q839" t="s"/>
      <c r="R839" t="s">
        <v>80</v>
      </c>
      <c r="S839" t="s">
        <v>157</v>
      </c>
      <c r="T839" t="s">
        <v>82</v>
      </c>
      <c r="U839" t="s"/>
      <c r="V839" t="s">
        <v>83</v>
      </c>
      <c r="W839" t="s">
        <v>108</v>
      </c>
      <c r="X839" t="s"/>
      <c r="Y839" t="s">
        <v>85</v>
      </c>
      <c r="Z839">
        <f>HYPERLINK("https://hotelmonitor-cachepage.eclerx.com/savepage/tk_15427243688537219_sr_2029.html","info")</f>
        <v/>
      </c>
      <c r="AA839" t="n">
        <v>-2311826</v>
      </c>
      <c r="AB839" t="s"/>
      <c r="AC839" t="s"/>
      <c r="AD839" t="s">
        <v>86</v>
      </c>
      <c r="AE839" t="s"/>
      <c r="AF839" t="s"/>
      <c r="AG839" t="s"/>
      <c r="AH839" t="s"/>
      <c r="AI839" t="s"/>
      <c r="AJ839" t="s"/>
      <c r="AK839" t="s">
        <v>87</v>
      </c>
      <c r="AL839" t="s">
        <v>88</v>
      </c>
      <c r="AM839" t="s"/>
      <c r="AN839" t="s">
        <v>87</v>
      </c>
      <c r="AO839" t="s"/>
      <c r="AP839" t="n">
        <v>25</v>
      </c>
      <c r="AQ839" t="s">
        <v>89</v>
      </c>
      <c r="AR839" t="s">
        <v>96</v>
      </c>
      <c r="AS839" t="s"/>
      <c r="AT839" t="s">
        <v>91</v>
      </c>
      <c r="AU839" t="s"/>
      <c r="AV839" t="s"/>
      <c r="AW839" t="s"/>
      <c r="AX839" t="s"/>
      <c r="AY839" t="n">
        <v>2311826</v>
      </c>
      <c r="AZ839" t="s">
        <v>470</v>
      </c>
      <c r="BA839" t="s"/>
      <c r="BB839" t="n">
        <v>21381</v>
      </c>
      <c r="BC839" t="n">
        <v>12.668456</v>
      </c>
      <c r="BD839" t="n">
        <v>43.997959</v>
      </c>
      <c r="BE839" t="s"/>
      <c r="BF839" t="s"/>
      <c r="BG839" t="s"/>
      <c r="BH839" t="s"/>
      <c r="BI839" t="s"/>
      <c r="BJ839" t="s"/>
      <c r="BK839" t="s"/>
      <c r="BL839" t="s"/>
      <c r="BM839" t="s"/>
      <c r="BN839" t="s"/>
      <c r="BO839" t="s"/>
      <c r="BP839" t="s"/>
      <c r="BQ839" t="s"/>
      <c r="BR839" t="s">
        <v>93</v>
      </c>
    </row>
    <row r="840" spans="1:70">
      <c r="A840" t="s">
        <v>70</v>
      </c>
      <c r="B840" t="s">
        <v>71</v>
      </c>
      <c r="C840" t="s">
        <v>72</v>
      </c>
      <c r="D840" t="n">
        <v>2</v>
      </c>
      <c r="E840" t="s">
        <v>468</v>
      </c>
      <c r="F840" t="n">
        <v>-1</v>
      </c>
      <c r="G840" t="s">
        <v>74</v>
      </c>
      <c r="H840" t="s">
        <v>75</v>
      </c>
      <c r="I840" t="s"/>
      <c r="J840" t="s">
        <v>76</v>
      </c>
      <c r="K840" t="n">
        <v>168</v>
      </c>
      <c r="L840" t="s">
        <v>77</v>
      </c>
      <c r="M840" t="s"/>
      <c r="N840" t="s">
        <v>469</v>
      </c>
      <c r="O840" t="s">
        <v>79</v>
      </c>
      <c r="P840" t="s">
        <v>468</v>
      </c>
      <c r="Q840" t="s"/>
      <c r="R840" t="s">
        <v>80</v>
      </c>
      <c r="S840" t="s">
        <v>375</v>
      </c>
      <c r="T840" t="s">
        <v>82</v>
      </c>
      <c r="U840" t="s"/>
      <c r="V840" t="s">
        <v>83</v>
      </c>
      <c r="W840" t="s">
        <v>161</v>
      </c>
      <c r="X840" t="s"/>
      <c r="Y840" t="s">
        <v>85</v>
      </c>
      <c r="Z840">
        <f>HYPERLINK("https://hotelmonitor-cachepage.eclerx.com/savepage/tk_15427243688537219_sr_2029.html","info")</f>
        <v/>
      </c>
      <c r="AA840" t="n">
        <v>-2311826</v>
      </c>
      <c r="AB840" t="s"/>
      <c r="AC840" t="s"/>
      <c r="AD840" t="s">
        <v>86</v>
      </c>
      <c r="AE840" t="s"/>
      <c r="AF840" t="s"/>
      <c r="AG840" t="s"/>
      <c r="AH840" t="s"/>
      <c r="AI840" t="s"/>
      <c r="AJ840" t="s"/>
      <c r="AK840" t="s">
        <v>87</v>
      </c>
      <c r="AL840" t="s">
        <v>88</v>
      </c>
      <c r="AM840" t="s"/>
      <c r="AN840" t="s">
        <v>87</v>
      </c>
      <c r="AO840" t="s"/>
      <c r="AP840" t="n">
        <v>25</v>
      </c>
      <c r="AQ840" t="s">
        <v>89</v>
      </c>
      <c r="AR840" t="s">
        <v>117</v>
      </c>
      <c r="AS840" t="s"/>
      <c r="AT840" t="s">
        <v>91</v>
      </c>
      <c r="AU840" t="s"/>
      <c r="AV840" t="s"/>
      <c r="AW840" t="s"/>
      <c r="AX840" t="s"/>
      <c r="AY840" t="n">
        <v>2311826</v>
      </c>
      <c r="AZ840" t="s">
        <v>470</v>
      </c>
      <c r="BA840" t="s"/>
      <c r="BB840" t="n">
        <v>21381</v>
      </c>
      <c r="BC840" t="n">
        <v>12.668456</v>
      </c>
      <c r="BD840" t="n">
        <v>43.997959</v>
      </c>
      <c r="BE840" t="s"/>
      <c r="BF840" t="s"/>
      <c r="BG840" t="s"/>
      <c r="BH840" t="s"/>
      <c r="BI840" t="s"/>
      <c r="BJ840" t="s"/>
      <c r="BK840" t="s"/>
      <c r="BL840" t="s"/>
      <c r="BM840" t="s"/>
      <c r="BN840" t="s"/>
      <c r="BO840" t="s"/>
      <c r="BP840" t="s"/>
      <c r="BQ840" t="s"/>
      <c r="BR840" t="s">
        <v>93</v>
      </c>
    </row>
    <row r="841" spans="1:70">
      <c r="A841" t="s">
        <v>70</v>
      </c>
      <c r="B841" t="s">
        <v>71</v>
      </c>
      <c r="C841" t="s">
        <v>72</v>
      </c>
      <c r="D841" t="n">
        <v>2</v>
      </c>
      <c r="E841" t="s">
        <v>468</v>
      </c>
      <c r="F841" t="n">
        <v>-1</v>
      </c>
      <c r="G841" t="s">
        <v>74</v>
      </c>
      <c r="H841" t="s">
        <v>75</v>
      </c>
      <c r="I841" t="s"/>
      <c r="J841" t="s">
        <v>76</v>
      </c>
      <c r="K841" t="n">
        <v>172</v>
      </c>
      <c r="L841" t="s">
        <v>77</v>
      </c>
      <c r="M841" t="s"/>
      <c r="N841" t="s">
        <v>474</v>
      </c>
      <c r="O841" t="s">
        <v>79</v>
      </c>
      <c r="P841" t="s">
        <v>468</v>
      </c>
      <c r="Q841" t="s"/>
      <c r="R841" t="s">
        <v>80</v>
      </c>
      <c r="S841" t="s">
        <v>119</v>
      </c>
      <c r="T841" t="s">
        <v>82</v>
      </c>
      <c r="U841" t="s"/>
      <c r="V841" t="s">
        <v>83</v>
      </c>
      <c r="W841" t="s">
        <v>108</v>
      </c>
      <c r="X841" t="s"/>
      <c r="Y841" t="s">
        <v>85</v>
      </c>
      <c r="Z841">
        <f>HYPERLINK("https://hotelmonitor-cachepage.eclerx.com/savepage/tk_15427243688537219_sr_2029.html","info")</f>
        <v/>
      </c>
      <c r="AA841" t="n">
        <v>-2311826</v>
      </c>
      <c r="AB841" t="s"/>
      <c r="AC841" t="s"/>
      <c r="AD841" t="s">
        <v>86</v>
      </c>
      <c r="AE841" t="s"/>
      <c r="AF841" t="s"/>
      <c r="AG841" t="s"/>
      <c r="AH841" t="s"/>
      <c r="AI841" t="s"/>
      <c r="AJ841" t="s"/>
      <c r="AK841" t="s">
        <v>87</v>
      </c>
      <c r="AL841" t="s">
        <v>88</v>
      </c>
      <c r="AM841" t="s"/>
      <c r="AN841" t="s">
        <v>87</v>
      </c>
      <c r="AO841" t="s"/>
      <c r="AP841" t="n">
        <v>25</v>
      </c>
      <c r="AQ841" t="s">
        <v>89</v>
      </c>
      <c r="AR841" t="s">
        <v>117</v>
      </c>
      <c r="AS841" t="s"/>
      <c r="AT841" t="s">
        <v>91</v>
      </c>
      <c r="AU841" t="s"/>
      <c r="AV841" t="s"/>
      <c r="AW841" t="s"/>
      <c r="AX841" t="s"/>
      <c r="AY841" t="n">
        <v>2311826</v>
      </c>
      <c r="AZ841" t="s">
        <v>470</v>
      </c>
      <c r="BA841" t="s"/>
      <c r="BB841" t="n">
        <v>21381</v>
      </c>
      <c r="BC841" t="n">
        <v>12.668456</v>
      </c>
      <c r="BD841" t="n">
        <v>43.997959</v>
      </c>
      <c r="BE841" t="s"/>
      <c r="BF841" t="s"/>
      <c r="BG841" t="s"/>
      <c r="BH841" t="s"/>
      <c r="BI841" t="s"/>
      <c r="BJ841" t="s"/>
      <c r="BK841" t="s"/>
      <c r="BL841" t="s"/>
      <c r="BM841" t="s"/>
      <c r="BN841" t="s"/>
      <c r="BO841" t="s"/>
      <c r="BP841" t="s"/>
      <c r="BQ841" t="s"/>
      <c r="BR841" t="s">
        <v>93</v>
      </c>
    </row>
    <row r="842" spans="1:70">
      <c r="A842" t="s">
        <v>70</v>
      </c>
      <c r="B842" t="s">
        <v>71</v>
      </c>
      <c r="C842" t="s">
        <v>72</v>
      </c>
      <c r="D842" t="n">
        <v>2</v>
      </c>
      <c r="E842" t="s">
        <v>468</v>
      </c>
      <c r="F842" t="n">
        <v>-1</v>
      </c>
      <c r="G842" t="s">
        <v>74</v>
      </c>
      <c r="H842" t="s">
        <v>75</v>
      </c>
      <c r="I842" t="s"/>
      <c r="J842" t="s">
        <v>76</v>
      </c>
      <c r="K842" t="n">
        <v>180</v>
      </c>
      <c r="L842" t="s">
        <v>77</v>
      </c>
      <c r="M842" t="s"/>
      <c r="N842" t="s">
        <v>476</v>
      </c>
      <c r="O842" t="s">
        <v>79</v>
      </c>
      <c r="P842" t="s">
        <v>468</v>
      </c>
      <c r="Q842" t="s"/>
      <c r="R842" t="s">
        <v>80</v>
      </c>
      <c r="S842" t="s">
        <v>477</v>
      </c>
      <c r="T842" t="s">
        <v>82</v>
      </c>
      <c r="U842" t="s"/>
      <c r="V842" t="s">
        <v>83</v>
      </c>
      <c r="W842" t="s">
        <v>108</v>
      </c>
      <c r="X842" t="s"/>
      <c r="Y842" t="s">
        <v>85</v>
      </c>
      <c r="Z842">
        <f>HYPERLINK("https://hotelmonitor-cachepage.eclerx.com/savepage/tk_15427243688537219_sr_2029.html","info")</f>
        <v/>
      </c>
      <c r="AA842" t="n">
        <v>-2311826</v>
      </c>
      <c r="AB842" t="s"/>
      <c r="AC842" t="s"/>
      <c r="AD842" t="s">
        <v>86</v>
      </c>
      <c r="AE842" t="s"/>
      <c r="AF842" t="s"/>
      <c r="AG842" t="s"/>
      <c r="AH842" t="s"/>
      <c r="AI842" t="s"/>
      <c r="AJ842" t="s"/>
      <c r="AK842" t="s">
        <v>87</v>
      </c>
      <c r="AL842" t="s">
        <v>88</v>
      </c>
      <c r="AM842" t="s"/>
      <c r="AN842" t="s">
        <v>87</v>
      </c>
      <c r="AO842" t="s"/>
      <c r="AP842" t="n">
        <v>25</v>
      </c>
      <c r="AQ842" t="s">
        <v>89</v>
      </c>
      <c r="AR842" t="s">
        <v>96</v>
      </c>
      <c r="AS842" t="s"/>
      <c r="AT842" t="s">
        <v>91</v>
      </c>
      <c r="AU842" t="s"/>
      <c r="AV842" t="s"/>
      <c r="AW842" t="s"/>
      <c r="AX842" t="s"/>
      <c r="AY842" t="n">
        <v>2311826</v>
      </c>
      <c r="AZ842" t="s">
        <v>470</v>
      </c>
      <c r="BA842" t="s"/>
      <c r="BB842" t="n">
        <v>21381</v>
      </c>
      <c r="BC842" t="n">
        <v>12.668456</v>
      </c>
      <c r="BD842" t="n">
        <v>43.997959</v>
      </c>
      <c r="BE842" t="s"/>
      <c r="BF842" t="s"/>
      <c r="BG842" t="s"/>
      <c r="BH842" t="s"/>
      <c r="BI842" t="s"/>
      <c r="BJ842" t="s"/>
      <c r="BK842" t="s"/>
      <c r="BL842" t="s"/>
      <c r="BM842" t="s"/>
      <c r="BN842" t="s"/>
      <c r="BO842" t="s"/>
      <c r="BP842" t="s"/>
      <c r="BQ842" t="s"/>
      <c r="BR842" t="s">
        <v>93</v>
      </c>
    </row>
    <row r="843" spans="1:70">
      <c r="A843" t="s">
        <v>70</v>
      </c>
      <c r="B843" t="s">
        <v>71</v>
      </c>
      <c r="C843" t="s">
        <v>72</v>
      </c>
      <c r="D843" t="n">
        <v>2</v>
      </c>
      <c r="E843" t="s">
        <v>468</v>
      </c>
      <c r="F843" t="n">
        <v>-1</v>
      </c>
      <c r="G843" t="s">
        <v>74</v>
      </c>
      <c r="H843" t="s">
        <v>75</v>
      </c>
      <c r="I843" t="s"/>
      <c r="J843" t="s">
        <v>76</v>
      </c>
      <c r="K843" t="n">
        <v>180</v>
      </c>
      <c r="L843" t="s">
        <v>77</v>
      </c>
      <c r="M843" t="s"/>
      <c r="N843" t="s">
        <v>471</v>
      </c>
      <c r="O843" t="s">
        <v>79</v>
      </c>
      <c r="P843" t="s">
        <v>468</v>
      </c>
      <c r="Q843" t="s"/>
      <c r="R843" t="s">
        <v>80</v>
      </c>
      <c r="S843" t="s">
        <v>477</v>
      </c>
      <c r="T843" t="s">
        <v>82</v>
      </c>
      <c r="U843" t="s"/>
      <c r="V843" t="s">
        <v>83</v>
      </c>
      <c r="W843" t="s">
        <v>161</v>
      </c>
      <c r="X843" t="s"/>
      <c r="Y843" t="s">
        <v>85</v>
      </c>
      <c r="Z843">
        <f>HYPERLINK("https://hotelmonitor-cachepage.eclerx.com/savepage/tk_15427243688537219_sr_2029.html","info")</f>
        <v/>
      </c>
      <c r="AA843" t="n">
        <v>-2311826</v>
      </c>
      <c r="AB843" t="s"/>
      <c r="AC843" t="s"/>
      <c r="AD843" t="s">
        <v>86</v>
      </c>
      <c r="AE843" t="s"/>
      <c r="AF843" t="s"/>
      <c r="AG843" t="s"/>
      <c r="AH843" t="s"/>
      <c r="AI843" t="s"/>
      <c r="AJ843" t="s"/>
      <c r="AK843" t="s">
        <v>87</v>
      </c>
      <c r="AL843" t="s">
        <v>88</v>
      </c>
      <c r="AM843" t="s"/>
      <c r="AN843" t="s">
        <v>87</v>
      </c>
      <c r="AO843" t="s"/>
      <c r="AP843" t="n">
        <v>25</v>
      </c>
      <c r="AQ843" t="s">
        <v>89</v>
      </c>
      <c r="AR843" t="s">
        <v>117</v>
      </c>
      <c r="AS843" t="s"/>
      <c r="AT843" t="s">
        <v>91</v>
      </c>
      <c r="AU843" t="s"/>
      <c r="AV843" t="s"/>
      <c r="AW843" t="s"/>
      <c r="AX843" t="s"/>
      <c r="AY843" t="n">
        <v>2311826</v>
      </c>
      <c r="AZ843" t="s">
        <v>470</v>
      </c>
      <c r="BA843" t="s"/>
      <c r="BB843" t="n">
        <v>21381</v>
      </c>
      <c r="BC843" t="n">
        <v>12.668456</v>
      </c>
      <c r="BD843" t="n">
        <v>43.997959</v>
      </c>
      <c r="BE843" t="s"/>
      <c r="BF843" t="s"/>
      <c r="BG843" t="s"/>
      <c r="BH843" t="s"/>
      <c r="BI843" t="s"/>
      <c r="BJ843" t="s"/>
      <c r="BK843" t="s"/>
      <c r="BL843" t="s"/>
      <c r="BM843" t="s"/>
      <c r="BN843" t="s"/>
      <c r="BO843" t="s"/>
      <c r="BP843" t="s"/>
      <c r="BQ843" t="s"/>
      <c r="BR843" t="s">
        <v>93</v>
      </c>
    </row>
    <row r="844" spans="1:70">
      <c r="A844" t="s">
        <v>70</v>
      </c>
      <c r="B844" t="s">
        <v>71</v>
      </c>
      <c r="C844" t="s">
        <v>72</v>
      </c>
      <c r="D844" t="n">
        <v>2</v>
      </c>
      <c r="E844" t="s">
        <v>468</v>
      </c>
      <c r="F844" t="n">
        <v>-1</v>
      </c>
      <c r="G844" t="s">
        <v>74</v>
      </c>
      <c r="H844" t="s">
        <v>75</v>
      </c>
      <c r="I844" t="s"/>
      <c r="J844" t="s">
        <v>76</v>
      </c>
      <c r="K844" t="n">
        <v>184</v>
      </c>
      <c r="L844" t="s">
        <v>77</v>
      </c>
      <c r="M844" t="s"/>
      <c r="N844" t="s">
        <v>472</v>
      </c>
      <c r="O844" t="s">
        <v>79</v>
      </c>
      <c r="P844" t="s">
        <v>468</v>
      </c>
      <c r="Q844" t="s"/>
      <c r="R844" t="s">
        <v>80</v>
      </c>
      <c r="S844" t="s">
        <v>478</v>
      </c>
      <c r="T844" t="s">
        <v>82</v>
      </c>
      <c r="U844" t="s"/>
      <c r="V844" t="s">
        <v>83</v>
      </c>
      <c r="W844" t="s">
        <v>161</v>
      </c>
      <c r="X844" t="s"/>
      <c r="Y844" t="s">
        <v>85</v>
      </c>
      <c r="Z844">
        <f>HYPERLINK("https://hotelmonitor-cachepage.eclerx.com/savepage/tk_15427243688537219_sr_2029.html","info")</f>
        <v/>
      </c>
      <c r="AA844" t="n">
        <v>-2311826</v>
      </c>
      <c r="AB844" t="s"/>
      <c r="AC844" t="s"/>
      <c r="AD844" t="s">
        <v>86</v>
      </c>
      <c r="AE844" t="s"/>
      <c r="AF844" t="s"/>
      <c r="AG844" t="s"/>
      <c r="AH844" t="s"/>
      <c r="AI844" t="s"/>
      <c r="AJ844" t="s"/>
      <c r="AK844" t="s">
        <v>87</v>
      </c>
      <c r="AL844" t="s">
        <v>88</v>
      </c>
      <c r="AM844" t="s"/>
      <c r="AN844" t="s">
        <v>87</v>
      </c>
      <c r="AO844" t="s"/>
      <c r="AP844" t="n">
        <v>25</v>
      </c>
      <c r="AQ844" t="s">
        <v>89</v>
      </c>
      <c r="AR844" t="s">
        <v>96</v>
      </c>
      <c r="AS844" t="s"/>
      <c r="AT844" t="s">
        <v>91</v>
      </c>
      <c r="AU844" t="s"/>
      <c r="AV844" t="s"/>
      <c r="AW844" t="s"/>
      <c r="AX844" t="s"/>
      <c r="AY844" t="n">
        <v>2311826</v>
      </c>
      <c r="AZ844" t="s">
        <v>470</v>
      </c>
      <c r="BA844" t="s"/>
      <c r="BB844" t="n">
        <v>21381</v>
      </c>
      <c r="BC844" t="n">
        <v>12.668456</v>
      </c>
      <c r="BD844" t="n">
        <v>43.997959</v>
      </c>
      <c r="BE844" t="s"/>
      <c r="BF844" t="s"/>
      <c r="BG844" t="s"/>
      <c r="BH844" t="s"/>
      <c r="BI844" t="s"/>
      <c r="BJ844" t="s"/>
      <c r="BK844" t="s"/>
      <c r="BL844" t="s"/>
      <c r="BM844" t="s"/>
      <c r="BN844" t="s"/>
      <c r="BO844" t="s"/>
      <c r="BP844" t="s"/>
      <c r="BQ844" t="s"/>
      <c r="BR844" t="s">
        <v>93</v>
      </c>
    </row>
    <row r="845" spans="1:70">
      <c r="A845" t="s">
        <v>70</v>
      </c>
      <c r="B845" t="s">
        <v>71</v>
      </c>
      <c r="C845" t="s">
        <v>72</v>
      </c>
      <c r="D845" t="n">
        <v>2</v>
      </c>
      <c r="E845" t="s">
        <v>468</v>
      </c>
      <c r="F845" t="n">
        <v>-1</v>
      </c>
      <c r="G845" t="s">
        <v>74</v>
      </c>
      <c r="H845" t="s">
        <v>75</v>
      </c>
      <c r="I845" t="s"/>
      <c r="J845" t="s">
        <v>76</v>
      </c>
      <c r="K845" t="n">
        <v>198</v>
      </c>
      <c r="L845" t="s">
        <v>77</v>
      </c>
      <c r="M845" t="s"/>
      <c r="N845" t="s">
        <v>474</v>
      </c>
      <c r="O845" t="s">
        <v>79</v>
      </c>
      <c r="P845" t="s">
        <v>468</v>
      </c>
      <c r="Q845" t="s"/>
      <c r="R845" t="s">
        <v>80</v>
      </c>
      <c r="S845" t="s">
        <v>196</v>
      </c>
      <c r="T845" t="s">
        <v>82</v>
      </c>
      <c r="U845" t="s"/>
      <c r="V845" t="s">
        <v>83</v>
      </c>
      <c r="W845" t="s">
        <v>161</v>
      </c>
      <c r="X845" t="s"/>
      <c r="Y845" t="s">
        <v>85</v>
      </c>
      <c r="Z845">
        <f>HYPERLINK("https://hotelmonitor-cachepage.eclerx.com/savepage/tk_15427243688537219_sr_2029.html","info")</f>
        <v/>
      </c>
      <c r="AA845" t="n">
        <v>-2311826</v>
      </c>
      <c r="AB845" t="s"/>
      <c r="AC845" t="s"/>
      <c r="AD845" t="s">
        <v>86</v>
      </c>
      <c r="AE845" t="s"/>
      <c r="AF845" t="s"/>
      <c r="AG845" t="s"/>
      <c r="AH845" t="s"/>
      <c r="AI845" t="s"/>
      <c r="AJ845" t="s"/>
      <c r="AK845" t="s">
        <v>87</v>
      </c>
      <c r="AL845" t="s">
        <v>88</v>
      </c>
      <c r="AM845" t="s"/>
      <c r="AN845" t="s">
        <v>87</v>
      </c>
      <c r="AO845" t="s"/>
      <c r="AP845" t="n">
        <v>25</v>
      </c>
      <c r="AQ845" t="s">
        <v>89</v>
      </c>
      <c r="AR845" t="s">
        <v>117</v>
      </c>
      <c r="AS845" t="s"/>
      <c r="AT845" t="s">
        <v>91</v>
      </c>
      <c r="AU845" t="s"/>
      <c r="AV845" t="s"/>
      <c r="AW845" t="s"/>
      <c r="AX845" t="s"/>
      <c r="AY845" t="n">
        <v>2311826</v>
      </c>
      <c r="AZ845" t="s">
        <v>470</v>
      </c>
      <c r="BA845" t="s"/>
      <c r="BB845" t="n">
        <v>21381</v>
      </c>
      <c r="BC845" t="n">
        <v>12.668456</v>
      </c>
      <c r="BD845" t="n">
        <v>43.997959</v>
      </c>
      <c r="BE845" t="s"/>
      <c r="BF845" t="s"/>
      <c r="BG845" t="s"/>
      <c r="BH845" t="s"/>
      <c r="BI845" t="s"/>
      <c r="BJ845" t="s"/>
      <c r="BK845" t="s"/>
      <c r="BL845" t="s"/>
      <c r="BM845" t="s"/>
      <c r="BN845" t="s"/>
      <c r="BO845" t="s"/>
      <c r="BP845" t="s"/>
      <c r="BQ845" t="s"/>
      <c r="BR845" t="s">
        <v>93</v>
      </c>
    </row>
    <row r="846" spans="1:70">
      <c r="A846" t="s">
        <v>70</v>
      </c>
      <c r="B846" t="s">
        <v>71</v>
      </c>
      <c r="C846" t="s">
        <v>72</v>
      </c>
      <c r="D846" t="n">
        <v>2</v>
      </c>
      <c r="E846" t="s">
        <v>468</v>
      </c>
      <c r="F846" t="n">
        <v>-1</v>
      </c>
      <c r="G846" t="s">
        <v>74</v>
      </c>
      <c r="H846" t="s">
        <v>75</v>
      </c>
      <c r="I846" t="s"/>
      <c r="J846" t="s">
        <v>76</v>
      </c>
      <c r="K846" t="n">
        <v>204</v>
      </c>
      <c r="L846" t="s">
        <v>77</v>
      </c>
      <c r="M846" t="s"/>
      <c r="N846" t="s">
        <v>476</v>
      </c>
      <c r="O846" t="s">
        <v>79</v>
      </c>
      <c r="P846" t="s">
        <v>468</v>
      </c>
      <c r="Q846" t="s"/>
      <c r="R846" t="s">
        <v>80</v>
      </c>
      <c r="S846" t="s">
        <v>400</v>
      </c>
      <c r="T846" t="s">
        <v>82</v>
      </c>
      <c r="U846" t="s"/>
      <c r="V846" t="s">
        <v>83</v>
      </c>
      <c r="W846" t="s">
        <v>161</v>
      </c>
      <c r="X846" t="s"/>
      <c r="Y846" t="s">
        <v>85</v>
      </c>
      <c r="Z846">
        <f>HYPERLINK("https://hotelmonitor-cachepage.eclerx.com/savepage/tk_15427243688537219_sr_2029.html","info")</f>
        <v/>
      </c>
      <c r="AA846" t="n">
        <v>-2311826</v>
      </c>
      <c r="AB846" t="s"/>
      <c r="AC846" t="s"/>
      <c r="AD846" t="s">
        <v>86</v>
      </c>
      <c r="AE846" t="s"/>
      <c r="AF846" t="s"/>
      <c r="AG846" t="s"/>
      <c r="AH846" t="s"/>
      <c r="AI846" t="s"/>
      <c r="AJ846" t="s"/>
      <c r="AK846" t="s">
        <v>87</v>
      </c>
      <c r="AL846" t="s">
        <v>88</v>
      </c>
      <c r="AM846" t="s"/>
      <c r="AN846" t="s">
        <v>87</v>
      </c>
      <c r="AO846" t="s"/>
      <c r="AP846" t="n">
        <v>25</v>
      </c>
      <c r="AQ846" t="s">
        <v>89</v>
      </c>
      <c r="AR846" t="s">
        <v>96</v>
      </c>
      <c r="AS846" t="s"/>
      <c r="AT846" t="s">
        <v>91</v>
      </c>
      <c r="AU846" t="s"/>
      <c r="AV846" t="s"/>
      <c r="AW846" t="s"/>
      <c r="AX846" t="s"/>
      <c r="AY846" t="n">
        <v>2311826</v>
      </c>
      <c r="AZ846" t="s">
        <v>470</v>
      </c>
      <c r="BA846" t="s"/>
      <c r="BB846" t="n">
        <v>21381</v>
      </c>
      <c r="BC846" t="n">
        <v>12.668456</v>
      </c>
      <c r="BD846" t="n">
        <v>43.997959</v>
      </c>
      <c r="BE846" t="s"/>
      <c r="BF846" t="s"/>
      <c r="BG846" t="s"/>
      <c r="BH846" t="s"/>
      <c r="BI846" t="s"/>
      <c r="BJ846" t="s"/>
      <c r="BK846" t="s"/>
      <c r="BL846" t="s"/>
      <c r="BM846" t="s"/>
      <c r="BN846" t="s"/>
      <c r="BO846" t="s"/>
      <c r="BP846" t="s"/>
      <c r="BQ846" t="s"/>
      <c r="BR846" t="s">
        <v>93</v>
      </c>
    </row>
    <row r="847" spans="1:70">
      <c r="A847" t="s">
        <v>70</v>
      </c>
      <c r="B847" t="s">
        <v>71</v>
      </c>
      <c r="C847" t="s">
        <v>72</v>
      </c>
      <c r="D847" t="n">
        <v>2</v>
      </c>
      <c r="E847" t="s">
        <v>479</v>
      </c>
      <c r="F847" t="n">
        <v>-1</v>
      </c>
      <c r="G847" t="s">
        <v>74</v>
      </c>
      <c r="H847" t="s">
        <v>75</v>
      </c>
      <c r="I847" t="s"/>
      <c r="J847" t="s">
        <v>76</v>
      </c>
      <c r="K847" t="n">
        <v>277</v>
      </c>
      <c r="L847" t="s">
        <v>77</v>
      </c>
      <c r="M847" t="s"/>
      <c r="N847" t="s">
        <v>480</v>
      </c>
      <c r="O847" t="s">
        <v>79</v>
      </c>
      <c r="P847" t="s">
        <v>479</v>
      </c>
      <c r="Q847" t="s"/>
      <c r="R847" t="s">
        <v>80</v>
      </c>
      <c r="S847" t="s">
        <v>481</v>
      </c>
      <c r="T847" t="s">
        <v>82</v>
      </c>
      <c r="U847" t="s"/>
      <c r="V847" t="s">
        <v>83</v>
      </c>
      <c r="W847" t="s">
        <v>84</v>
      </c>
      <c r="X847" t="s"/>
      <c r="Y847" t="s">
        <v>85</v>
      </c>
      <c r="Z847">
        <f>HYPERLINK("https://hotelmonitor-cachepage.eclerx.com/savepage/tk_15427244010231197_sr_2029.html","info")</f>
        <v/>
      </c>
      <c r="AA847" t="n">
        <v>-2443744</v>
      </c>
      <c r="AB847" t="s"/>
      <c r="AC847" t="s"/>
      <c r="AD847" t="s">
        <v>86</v>
      </c>
      <c r="AE847" t="s"/>
      <c r="AF847" t="s"/>
      <c r="AG847" t="s"/>
      <c r="AH847" t="s"/>
      <c r="AI847" t="s"/>
      <c r="AJ847" t="s"/>
      <c r="AK847" t="s">
        <v>87</v>
      </c>
      <c r="AL847" t="s">
        <v>88</v>
      </c>
      <c r="AM847" t="s"/>
      <c r="AN847" t="s">
        <v>87</v>
      </c>
      <c r="AO847" t="s"/>
      <c r="AP847" t="n">
        <v>38</v>
      </c>
      <c r="AQ847" t="s">
        <v>89</v>
      </c>
      <c r="AR847" t="s">
        <v>96</v>
      </c>
      <c r="AS847" t="s"/>
      <c r="AT847" t="s">
        <v>91</v>
      </c>
      <c r="AU847" t="s"/>
      <c r="AV847" t="s"/>
      <c r="AW847" t="s"/>
      <c r="AX847" t="s"/>
      <c r="AY847" t="n">
        <v>2443744</v>
      </c>
      <c r="AZ847" t="s">
        <v>482</v>
      </c>
      <c r="BA847" t="s"/>
      <c r="BB847" t="n">
        <v>9327</v>
      </c>
      <c r="BC847" t="n">
        <v>12.668226</v>
      </c>
      <c r="BD847" t="n">
        <v>43.998291</v>
      </c>
      <c r="BE847" t="s"/>
      <c r="BF847" t="s"/>
      <c r="BG847" t="s"/>
      <c r="BH847" t="s"/>
      <c r="BI847" t="s"/>
      <c r="BJ847" t="s"/>
      <c r="BK847" t="s"/>
      <c r="BL847" t="s"/>
      <c r="BM847" t="s"/>
      <c r="BN847" t="s"/>
      <c r="BO847" t="s"/>
      <c r="BP847" t="s"/>
      <c r="BQ847" t="s"/>
      <c r="BR847" t="s">
        <v>93</v>
      </c>
    </row>
    <row r="848" spans="1:70">
      <c r="A848" t="s">
        <v>70</v>
      </c>
      <c r="B848" t="s">
        <v>71</v>
      </c>
      <c r="C848" t="s">
        <v>72</v>
      </c>
      <c r="D848" t="n">
        <v>2</v>
      </c>
      <c r="E848" t="s">
        <v>483</v>
      </c>
      <c r="F848" t="n">
        <v>-1</v>
      </c>
      <c r="G848" t="s">
        <v>74</v>
      </c>
      <c r="H848" t="s">
        <v>75</v>
      </c>
      <c r="I848" t="s"/>
      <c r="J848" t="s">
        <v>76</v>
      </c>
      <c r="K848" t="n">
        <v>91</v>
      </c>
      <c r="L848" t="s">
        <v>77</v>
      </c>
      <c r="M848" t="s"/>
      <c r="N848" t="s">
        <v>292</v>
      </c>
      <c r="O848" t="s">
        <v>79</v>
      </c>
      <c r="P848" t="s">
        <v>483</v>
      </c>
      <c r="Q848" t="s"/>
      <c r="R848" t="s">
        <v>80</v>
      </c>
      <c r="S848" t="s">
        <v>185</v>
      </c>
      <c r="T848" t="s">
        <v>82</v>
      </c>
      <c r="U848" t="s"/>
      <c r="V848" t="s">
        <v>83</v>
      </c>
      <c r="W848" t="s">
        <v>140</v>
      </c>
      <c r="X848" t="s"/>
      <c r="Y848" t="s">
        <v>85</v>
      </c>
      <c r="Z848">
        <f>HYPERLINK("https://hotelmonitor-cachepage.eclerx.com/savepage/tk_15427244822483158_sr_2029.html","info")</f>
        <v/>
      </c>
      <c r="AA848" t="n">
        <v>-6796341</v>
      </c>
      <c r="AB848" t="s"/>
      <c r="AC848" t="s"/>
      <c r="AD848" t="s">
        <v>86</v>
      </c>
      <c r="AE848" t="s"/>
      <c r="AF848" t="s"/>
      <c r="AG848" t="s"/>
      <c r="AH848" t="s"/>
      <c r="AI848" t="s"/>
      <c r="AJ848" t="s"/>
      <c r="AK848" t="s">
        <v>87</v>
      </c>
      <c r="AL848" t="s">
        <v>88</v>
      </c>
      <c r="AM848" t="s"/>
      <c r="AN848" t="s">
        <v>87</v>
      </c>
      <c r="AO848" t="s"/>
      <c r="AP848" t="n">
        <v>70</v>
      </c>
      <c r="AQ848" t="s">
        <v>89</v>
      </c>
      <c r="AR848" t="s">
        <v>96</v>
      </c>
      <c r="AS848" t="s"/>
      <c r="AT848" t="s">
        <v>91</v>
      </c>
      <c r="AU848" t="s"/>
      <c r="AV848" t="s"/>
      <c r="AW848" t="s"/>
      <c r="AX848" t="s"/>
      <c r="AY848" t="n">
        <v>6796341</v>
      </c>
      <c r="AZ848" t="s">
        <v>428</v>
      </c>
      <c r="BA848" t="s"/>
      <c r="BB848" t="n">
        <v>68088</v>
      </c>
      <c r="BC848" t="s"/>
      <c r="BD848" t="s"/>
      <c r="BE848" t="s"/>
      <c r="BF848" t="s"/>
      <c r="BG848" t="s"/>
      <c r="BH848" t="s"/>
      <c r="BI848" t="s"/>
      <c r="BJ848" t="s"/>
      <c r="BK848" t="s"/>
      <c r="BL848" t="s"/>
      <c r="BM848" t="s"/>
      <c r="BN848" t="s"/>
      <c r="BO848" t="s"/>
      <c r="BP848" t="s"/>
      <c r="BQ848" t="s"/>
      <c r="BR848" t="s">
        <v>93</v>
      </c>
    </row>
    <row r="849" spans="1:70">
      <c r="A849" t="s">
        <v>70</v>
      </c>
      <c r="B849" t="s">
        <v>71</v>
      </c>
      <c r="C849" t="s">
        <v>72</v>
      </c>
      <c r="D849" t="n">
        <v>2</v>
      </c>
      <c r="E849" t="s">
        <v>483</v>
      </c>
      <c r="F849" t="n">
        <v>-1</v>
      </c>
      <c r="G849" t="s">
        <v>74</v>
      </c>
      <c r="H849" t="s">
        <v>75</v>
      </c>
      <c r="I849" t="s"/>
      <c r="J849" t="s">
        <v>76</v>
      </c>
      <c r="K849" t="n">
        <v>107</v>
      </c>
      <c r="L849" t="s">
        <v>77</v>
      </c>
      <c r="M849" t="s"/>
      <c r="N849" t="s">
        <v>292</v>
      </c>
      <c r="O849" t="s">
        <v>79</v>
      </c>
      <c r="P849" t="s">
        <v>483</v>
      </c>
      <c r="Q849" t="s"/>
      <c r="R849" t="s">
        <v>80</v>
      </c>
      <c r="S849" t="s">
        <v>187</v>
      </c>
      <c r="T849" t="s">
        <v>82</v>
      </c>
      <c r="U849" t="s"/>
      <c r="V849" t="s">
        <v>83</v>
      </c>
      <c r="W849" t="s">
        <v>84</v>
      </c>
      <c r="X849" t="s"/>
      <c r="Y849" t="s">
        <v>85</v>
      </c>
      <c r="Z849">
        <f>HYPERLINK("https://hotelmonitor-cachepage.eclerx.com/savepage/tk_15427244822483158_sr_2029.html","info")</f>
        <v/>
      </c>
      <c r="AA849" t="n">
        <v>-6796341</v>
      </c>
      <c r="AB849" t="s"/>
      <c r="AC849" t="s"/>
      <c r="AD849" t="s">
        <v>86</v>
      </c>
      <c r="AE849" t="s"/>
      <c r="AF849" t="s"/>
      <c r="AG849" t="s"/>
      <c r="AH849" t="s"/>
      <c r="AI849" t="s"/>
      <c r="AJ849" t="s"/>
      <c r="AK849" t="s">
        <v>87</v>
      </c>
      <c r="AL849" t="s">
        <v>88</v>
      </c>
      <c r="AM849" t="s"/>
      <c r="AN849" t="s">
        <v>87</v>
      </c>
      <c r="AO849" t="s"/>
      <c r="AP849" t="n">
        <v>70</v>
      </c>
      <c r="AQ849" t="s">
        <v>89</v>
      </c>
      <c r="AR849" t="s">
        <v>96</v>
      </c>
      <c r="AS849" t="s"/>
      <c r="AT849" t="s">
        <v>91</v>
      </c>
      <c r="AU849" t="s"/>
      <c r="AV849" t="s"/>
      <c r="AW849" t="s"/>
      <c r="AX849" t="s"/>
      <c r="AY849" t="n">
        <v>6796341</v>
      </c>
      <c r="AZ849" t="s">
        <v>428</v>
      </c>
      <c r="BA849" t="s"/>
      <c r="BB849" t="n">
        <v>68088</v>
      </c>
      <c r="BC849" t="s"/>
      <c r="BD849" t="s"/>
      <c r="BE849" t="s"/>
      <c r="BF849" t="s"/>
      <c r="BG849" t="s"/>
      <c r="BH849" t="s"/>
      <c r="BI849" t="s"/>
      <c r="BJ849" t="s"/>
      <c r="BK849" t="s"/>
      <c r="BL849" t="s"/>
      <c r="BM849" t="s"/>
      <c r="BN849" t="s"/>
      <c r="BO849" t="s"/>
      <c r="BP849" t="s"/>
      <c r="BQ849" t="s"/>
      <c r="BR849" t="s">
        <v>93</v>
      </c>
    </row>
    <row r="850" spans="1:70">
      <c r="A850" t="s">
        <v>70</v>
      </c>
      <c r="B850" t="s">
        <v>71</v>
      </c>
      <c r="C850" t="s">
        <v>72</v>
      </c>
      <c r="D850" t="n">
        <v>2</v>
      </c>
      <c r="E850" t="s">
        <v>484</v>
      </c>
      <c r="F850" t="n">
        <v>-1</v>
      </c>
      <c r="G850" t="s">
        <v>74</v>
      </c>
      <c r="H850" t="s">
        <v>75</v>
      </c>
      <c r="I850" t="s"/>
      <c r="J850" t="s">
        <v>76</v>
      </c>
      <c r="K850" t="n">
        <v>148</v>
      </c>
      <c r="L850" t="s">
        <v>77</v>
      </c>
      <c r="M850" t="s"/>
      <c r="N850" t="s">
        <v>485</v>
      </c>
      <c r="O850" t="s">
        <v>79</v>
      </c>
      <c r="P850" t="s">
        <v>484</v>
      </c>
      <c r="Q850" t="s"/>
      <c r="R850" t="s">
        <v>80</v>
      </c>
      <c r="S850" t="s">
        <v>486</v>
      </c>
      <c r="T850" t="s">
        <v>82</v>
      </c>
      <c r="U850" t="s"/>
      <c r="V850" t="s">
        <v>83</v>
      </c>
      <c r="W850" t="s">
        <v>84</v>
      </c>
      <c r="X850" t="s"/>
      <c r="Y850" t="s">
        <v>85</v>
      </c>
      <c r="Z850">
        <f>HYPERLINK("https://hotelmonitor-cachepage.eclerx.com/savepage/tk_15427244566354458_sr_2029.html","info")</f>
        <v/>
      </c>
      <c r="AA850" t="n">
        <v>-3002032</v>
      </c>
      <c r="AB850" t="s"/>
      <c r="AC850" t="s"/>
      <c r="AD850" t="s">
        <v>86</v>
      </c>
      <c r="AE850" t="s"/>
      <c r="AF850" t="s"/>
      <c r="AG850" t="s"/>
      <c r="AH850" t="s"/>
      <c r="AI850" t="s"/>
      <c r="AJ850" t="s"/>
      <c r="AK850" t="s">
        <v>87</v>
      </c>
      <c r="AL850" t="s">
        <v>88</v>
      </c>
      <c r="AM850" t="s"/>
      <c r="AN850" t="s">
        <v>87</v>
      </c>
      <c r="AO850" t="s"/>
      <c r="AP850" t="n">
        <v>60</v>
      </c>
      <c r="AQ850" t="s">
        <v>89</v>
      </c>
      <c r="AR850" t="s">
        <v>96</v>
      </c>
      <c r="AS850" t="s"/>
      <c r="AT850" t="s">
        <v>91</v>
      </c>
      <c r="AU850" t="s"/>
      <c r="AV850" t="s"/>
      <c r="AW850" t="s"/>
      <c r="AX850" t="s"/>
      <c r="AY850" t="n">
        <v>3002032</v>
      </c>
      <c r="AZ850" t="s">
        <v>487</v>
      </c>
      <c r="BA850" t="s"/>
      <c r="BB850" t="n">
        <v>50683</v>
      </c>
      <c r="BC850" t="n">
        <v>12.576759991402</v>
      </c>
      <c r="BD850" t="n">
        <v>44.072636039958</v>
      </c>
      <c r="BE850" t="s"/>
      <c r="BF850" t="s"/>
      <c r="BG850" t="s"/>
      <c r="BH850" t="s"/>
      <c r="BI850" t="s"/>
      <c r="BJ850" t="s"/>
      <c r="BK850" t="s"/>
      <c r="BL850" t="s"/>
      <c r="BM850" t="s"/>
      <c r="BN850" t="s"/>
      <c r="BO850" t="s"/>
      <c r="BP850" t="s"/>
      <c r="BQ850" t="s"/>
      <c r="BR850" t="s">
        <v>93</v>
      </c>
    </row>
    <row r="851" spans="1:70">
      <c r="A851" t="s">
        <v>70</v>
      </c>
      <c r="B851" t="s">
        <v>71</v>
      </c>
      <c r="C851" t="s">
        <v>72</v>
      </c>
      <c r="D851" t="n">
        <v>2</v>
      </c>
      <c r="E851" t="s">
        <v>484</v>
      </c>
      <c r="F851" t="n">
        <v>-1</v>
      </c>
      <c r="G851" t="s">
        <v>74</v>
      </c>
      <c r="H851" t="s">
        <v>75</v>
      </c>
      <c r="I851" t="s"/>
      <c r="J851" t="s">
        <v>76</v>
      </c>
      <c r="K851" t="n">
        <v>148</v>
      </c>
      <c r="L851" t="s">
        <v>77</v>
      </c>
      <c r="M851" t="s"/>
      <c r="N851" t="s">
        <v>485</v>
      </c>
      <c r="O851" t="s">
        <v>79</v>
      </c>
      <c r="P851" t="s">
        <v>484</v>
      </c>
      <c r="Q851" t="s"/>
      <c r="R851" t="s">
        <v>80</v>
      </c>
      <c r="S851" t="s">
        <v>486</v>
      </c>
      <c r="T851" t="s">
        <v>82</v>
      </c>
      <c r="U851" t="s"/>
      <c r="V851" t="s">
        <v>83</v>
      </c>
      <c r="W851" t="s">
        <v>84</v>
      </c>
      <c r="X851" t="s"/>
      <c r="Y851" t="s">
        <v>85</v>
      </c>
      <c r="Z851">
        <f>HYPERLINK("https://hotelmonitor-cachepage.eclerx.com/savepage/tk_15427244566354458_sr_2029.html","info")</f>
        <v/>
      </c>
      <c r="AA851" t="n">
        <v>-3002032</v>
      </c>
      <c r="AB851" t="s"/>
      <c r="AC851" t="s"/>
      <c r="AD851" t="s">
        <v>86</v>
      </c>
      <c r="AE851" t="s"/>
      <c r="AF851" t="s"/>
      <c r="AG851" t="s"/>
      <c r="AH851" t="s"/>
      <c r="AI851" t="s"/>
      <c r="AJ851" t="s"/>
      <c r="AK851" t="s">
        <v>87</v>
      </c>
      <c r="AL851" t="s">
        <v>88</v>
      </c>
      <c r="AM851" t="s"/>
      <c r="AN851" t="s">
        <v>87</v>
      </c>
      <c r="AO851" t="s"/>
      <c r="AP851" t="n">
        <v>60</v>
      </c>
      <c r="AQ851" t="s">
        <v>89</v>
      </c>
      <c r="AR851" t="s">
        <v>349</v>
      </c>
      <c r="AS851" t="s"/>
      <c r="AT851" t="s">
        <v>91</v>
      </c>
      <c r="AU851" t="s"/>
      <c r="AV851" t="s"/>
      <c r="AW851" t="s"/>
      <c r="AX851" t="s"/>
      <c r="AY851" t="n">
        <v>3002032</v>
      </c>
      <c r="AZ851" t="s">
        <v>487</v>
      </c>
      <c r="BA851" t="s"/>
      <c r="BB851" t="n">
        <v>50683</v>
      </c>
      <c r="BC851" t="n">
        <v>12.576759991402</v>
      </c>
      <c r="BD851" t="n">
        <v>44.072636039958</v>
      </c>
      <c r="BE851" t="s"/>
      <c r="BF851" t="s"/>
      <c r="BG851" t="s"/>
      <c r="BH851" t="s"/>
      <c r="BI851" t="s"/>
      <c r="BJ851" t="s"/>
      <c r="BK851" t="s"/>
      <c r="BL851" t="s"/>
      <c r="BM851" t="s"/>
      <c r="BN851" t="s"/>
      <c r="BO851" t="s"/>
      <c r="BP851" t="s"/>
      <c r="BQ851" t="s"/>
      <c r="BR851" t="s">
        <v>93</v>
      </c>
    </row>
    <row r="852" spans="1:70">
      <c r="A852" t="s">
        <v>70</v>
      </c>
      <c r="B852" t="s">
        <v>71</v>
      </c>
      <c r="C852" t="s">
        <v>72</v>
      </c>
      <c r="D852" t="n">
        <v>2</v>
      </c>
      <c r="E852" t="s">
        <v>484</v>
      </c>
      <c r="F852" t="n">
        <v>-1</v>
      </c>
      <c r="G852" t="s">
        <v>74</v>
      </c>
      <c r="H852" t="s">
        <v>75</v>
      </c>
      <c r="I852" t="s"/>
      <c r="J852" t="s">
        <v>76</v>
      </c>
      <c r="K852" t="n">
        <v>160</v>
      </c>
      <c r="L852" t="s">
        <v>77</v>
      </c>
      <c r="M852" t="s"/>
      <c r="N852" t="s">
        <v>488</v>
      </c>
      <c r="O852" t="s">
        <v>79</v>
      </c>
      <c r="P852" t="s">
        <v>484</v>
      </c>
      <c r="Q852" t="s"/>
      <c r="R852" t="s">
        <v>80</v>
      </c>
      <c r="S852" t="s">
        <v>157</v>
      </c>
      <c r="T852" t="s">
        <v>82</v>
      </c>
      <c r="U852" t="s"/>
      <c r="V852" t="s">
        <v>83</v>
      </c>
      <c r="W852" t="s">
        <v>84</v>
      </c>
      <c r="X852" t="s"/>
      <c r="Y852" t="s">
        <v>85</v>
      </c>
      <c r="Z852">
        <f>HYPERLINK("https://hotelmonitor-cachepage.eclerx.com/savepage/tk_15427244566354458_sr_2029.html","info")</f>
        <v/>
      </c>
      <c r="AA852" t="n">
        <v>-3002032</v>
      </c>
      <c r="AB852" t="s"/>
      <c r="AC852" t="s"/>
      <c r="AD852" t="s">
        <v>86</v>
      </c>
      <c r="AE852" t="s"/>
      <c r="AF852" t="s"/>
      <c r="AG852" t="s"/>
      <c r="AH852" t="s"/>
      <c r="AI852" t="s"/>
      <c r="AJ852" t="s"/>
      <c r="AK852" t="s">
        <v>87</v>
      </c>
      <c r="AL852" t="s">
        <v>88</v>
      </c>
      <c r="AM852" t="s"/>
      <c r="AN852" t="s">
        <v>87</v>
      </c>
      <c r="AO852" t="s"/>
      <c r="AP852" t="n">
        <v>60</v>
      </c>
      <c r="AQ852" t="s">
        <v>89</v>
      </c>
      <c r="AR852" t="s">
        <v>96</v>
      </c>
      <c r="AS852" t="s"/>
      <c r="AT852" t="s">
        <v>91</v>
      </c>
      <c r="AU852" t="s"/>
      <c r="AV852" t="s"/>
      <c r="AW852" t="s"/>
      <c r="AX852" t="s"/>
      <c r="AY852" t="n">
        <v>3002032</v>
      </c>
      <c r="AZ852" t="s">
        <v>487</v>
      </c>
      <c r="BA852" t="s"/>
      <c r="BB852" t="n">
        <v>50683</v>
      </c>
      <c r="BC852" t="n">
        <v>12.576759991402</v>
      </c>
      <c r="BD852" t="n">
        <v>44.072636039958</v>
      </c>
      <c r="BE852" t="s"/>
      <c r="BF852" t="s"/>
      <c r="BG852" t="s"/>
      <c r="BH852" t="s"/>
      <c r="BI852" t="s"/>
      <c r="BJ852" t="s"/>
      <c r="BK852" t="s"/>
      <c r="BL852" t="s"/>
      <c r="BM852" t="s"/>
      <c r="BN852" t="s"/>
      <c r="BO852" t="s"/>
      <c r="BP852" t="s"/>
      <c r="BQ852" t="s"/>
      <c r="BR852" t="s">
        <v>93</v>
      </c>
    </row>
    <row r="853" spans="1:70">
      <c r="A853" t="s">
        <v>70</v>
      </c>
      <c r="B853" t="s">
        <v>71</v>
      </c>
      <c r="C853" t="s">
        <v>72</v>
      </c>
      <c r="D853" t="n">
        <v>2</v>
      </c>
      <c r="E853" t="s">
        <v>484</v>
      </c>
      <c r="F853" t="n">
        <v>-1</v>
      </c>
      <c r="G853" t="s">
        <v>74</v>
      </c>
      <c r="H853" t="s">
        <v>75</v>
      </c>
      <c r="I853" t="s"/>
      <c r="J853" t="s">
        <v>76</v>
      </c>
      <c r="K853" t="n">
        <v>160</v>
      </c>
      <c r="L853" t="s">
        <v>77</v>
      </c>
      <c r="M853" t="s"/>
      <c r="N853" t="s">
        <v>488</v>
      </c>
      <c r="O853" t="s">
        <v>79</v>
      </c>
      <c r="P853" t="s">
        <v>484</v>
      </c>
      <c r="Q853" t="s"/>
      <c r="R853" t="s">
        <v>80</v>
      </c>
      <c r="S853" t="s">
        <v>157</v>
      </c>
      <c r="T853" t="s">
        <v>82</v>
      </c>
      <c r="U853" t="s"/>
      <c r="V853" t="s">
        <v>83</v>
      </c>
      <c r="W853" t="s">
        <v>84</v>
      </c>
      <c r="X853" t="s"/>
      <c r="Y853" t="s">
        <v>85</v>
      </c>
      <c r="Z853">
        <f>HYPERLINK("https://hotelmonitor-cachepage.eclerx.com/savepage/tk_15427244566354458_sr_2029.html","info")</f>
        <v/>
      </c>
      <c r="AA853" t="n">
        <v>-3002032</v>
      </c>
      <c r="AB853" t="s"/>
      <c r="AC853" t="s"/>
      <c r="AD853" t="s">
        <v>86</v>
      </c>
      <c r="AE853" t="s"/>
      <c r="AF853" t="s"/>
      <c r="AG853" t="s"/>
      <c r="AH853" t="s"/>
      <c r="AI853" t="s"/>
      <c r="AJ853" t="s"/>
      <c r="AK853" t="s">
        <v>87</v>
      </c>
      <c r="AL853" t="s">
        <v>88</v>
      </c>
      <c r="AM853" t="s"/>
      <c r="AN853" t="s">
        <v>87</v>
      </c>
      <c r="AO853" t="s"/>
      <c r="AP853" t="n">
        <v>60</v>
      </c>
      <c r="AQ853" t="s">
        <v>89</v>
      </c>
      <c r="AR853" t="s">
        <v>349</v>
      </c>
      <c r="AS853" t="s"/>
      <c r="AT853" t="s">
        <v>91</v>
      </c>
      <c r="AU853" t="s"/>
      <c r="AV853" t="s"/>
      <c r="AW853" t="s"/>
      <c r="AX853" t="s"/>
      <c r="AY853" t="n">
        <v>3002032</v>
      </c>
      <c r="AZ853" t="s">
        <v>487</v>
      </c>
      <c r="BA853" t="s"/>
      <c r="BB853" t="n">
        <v>50683</v>
      </c>
      <c r="BC853" t="n">
        <v>12.576759991402</v>
      </c>
      <c r="BD853" t="n">
        <v>44.072636039958</v>
      </c>
      <c r="BE853" t="s"/>
      <c r="BF853" t="s"/>
      <c r="BG853" t="s"/>
      <c r="BH853" t="s"/>
      <c r="BI853" t="s"/>
      <c r="BJ853" t="s"/>
      <c r="BK853" t="s"/>
      <c r="BL853" t="s"/>
      <c r="BM853" t="s"/>
      <c r="BN853" t="s"/>
      <c r="BO853" t="s"/>
      <c r="BP853" t="s"/>
      <c r="BQ853" t="s"/>
      <c r="BR853" t="s">
        <v>93</v>
      </c>
    </row>
    <row r="854" spans="1:70">
      <c r="A854" t="s">
        <v>70</v>
      </c>
      <c r="B854" t="s">
        <v>71</v>
      </c>
      <c r="C854" t="s">
        <v>72</v>
      </c>
      <c r="D854" t="n">
        <v>2</v>
      </c>
      <c r="E854" t="s">
        <v>484</v>
      </c>
      <c r="F854" t="n">
        <v>-1</v>
      </c>
      <c r="G854" t="s">
        <v>74</v>
      </c>
      <c r="H854" t="s">
        <v>75</v>
      </c>
      <c r="I854" t="s"/>
      <c r="J854" t="s">
        <v>76</v>
      </c>
      <c r="K854" t="n">
        <v>194</v>
      </c>
      <c r="L854" t="s">
        <v>77</v>
      </c>
      <c r="M854" t="s"/>
      <c r="N854" t="s">
        <v>489</v>
      </c>
      <c r="O854" t="s">
        <v>79</v>
      </c>
      <c r="P854" t="s">
        <v>484</v>
      </c>
      <c r="Q854" t="s"/>
      <c r="R854" t="s">
        <v>80</v>
      </c>
      <c r="S854" t="s">
        <v>412</v>
      </c>
      <c r="T854" t="s">
        <v>82</v>
      </c>
      <c r="U854" t="s"/>
      <c r="V854" t="s">
        <v>83</v>
      </c>
      <c r="W854" t="s">
        <v>84</v>
      </c>
      <c r="X854" t="s"/>
      <c r="Y854" t="s">
        <v>85</v>
      </c>
      <c r="Z854">
        <f>HYPERLINK("https://hotelmonitor-cachepage.eclerx.com/savepage/tk_15427244566354458_sr_2029.html","info")</f>
        <v/>
      </c>
      <c r="AA854" t="n">
        <v>-3002032</v>
      </c>
      <c r="AB854" t="s"/>
      <c r="AC854" t="s"/>
      <c r="AD854" t="s">
        <v>86</v>
      </c>
      <c r="AE854" t="s"/>
      <c r="AF854" t="s"/>
      <c r="AG854" t="s"/>
      <c r="AH854" t="s"/>
      <c r="AI854" t="s"/>
      <c r="AJ854" t="s"/>
      <c r="AK854" t="s">
        <v>87</v>
      </c>
      <c r="AL854" t="s">
        <v>88</v>
      </c>
      <c r="AM854" t="s"/>
      <c r="AN854" t="s">
        <v>87</v>
      </c>
      <c r="AO854" t="s"/>
      <c r="AP854" t="n">
        <v>60</v>
      </c>
      <c r="AQ854" t="s">
        <v>89</v>
      </c>
      <c r="AR854" t="s">
        <v>96</v>
      </c>
      <c r="AS854" t="s"/>
      <c r="AT854" t="s">
        <v>91</v>
      </c>
      <c r="AU854" t="s"/>
      <c r="AV854" t="s"/>
      <c r="AW854" t="s"/>
      <c r="AX854" t="s"/>
      <c r="AY854" t="n">
        <v>3002032</v>
      </c>
      <c r="AZ854" t="s">
        <v>487</v>
      </c>
      <c r="BA854" t="s"/>
      <c r="BB854" t="n">
        <v>50683</v>
      </c>
      <c r="BC854" t="n">
        <v>12.576759991402</v>
      </c>
      <c r="BD854" t="n">
        <v>44.072636039958</v>
      </c>
      <c r="BE854" t="s"/>
      <c r="BF854" t="s"/>
      <c r="BG854" t="s"/>
      <c r="BH854" t="s"/>
      <c r="BI854" t="s"/>
      <c r="BJ854" t="s"/>
      <c r="BK854" t="s"/>
      <c r="BL854" t="s"/>
      <c r="BM854" t="s"/>
      <c r="BN854" t="s"/>
      <c r="BO854" t="s"/>
      <c r="BP854" t="s"/>
      <c r="BQ854" t="s"/>
      <c r="BR854" t="s">
        <v>93</v>
      </c>
    </row>
    <row r="855" spans="1:70">
      <c r="A855" t="s">
        <v>70</v>
      </c>
      <c r="B855" t="s">
        <v>71</v>
      </c>
      <c r="C855" t="s">
        <v>72</v>
      </c>
      <c r="D855" t="n">
        <v>2</v>
      </c>
      <c r="E855" t="s">
        <v>484</v>
      </c>
      <c r="F855" t="n">
        <v>-1</v>
      </c>
      <c r="G855" t="s">
        <v>74</v>
      </c>
      <c r="H855" t="s">
        <v>75</v>
      </c>
      <c r="I855" t="s"/>
      <c r="J855" t="s">
        <v>76</v>
      </c>
      <c r="K855" t="n">
        <v>194</v>
      </c>
      <c r="L855" t="s">
        <v>77</v>
      </c>
      <c r="M855" t="s"/>
      <c r="N855" t="s">
        <v>489</v>
      </c>
      <c r="O855" t="s">
        <v>79</v>
      </c>
      <c r="P855" t="s">
        <v>484</v>
      </c>
      <c r="Q855" t="s"/>
      <c r="R855" t="s">
        <v>80</v>
      </c>
      <c r="S855" t="s">
        <v>412</v>
      </c>
      <c r="T855" t="s">
        <v>82</v>
      </c>
      <c r="U855" t="s"/>
      <c r="V855" t="s">
        <v>83</v>
      </c>
      <c r="W855" t="s">
        <v>84</v>
      </c>
      <c r="X855" t="s"/>
      <c r="Y855" t="s">
        <v>85</v>
      </c>
      <c r="Z855">
        <f>HYPERLINK("https://hotelmonitor-cachepage.eclerx.com/savepage/tk_15427244566354458_sr_2029.html","info")</f>
        <v/>
      </c>
      <c r="AA855" t="n">
        <v>-3002032</v>
      </c>
      <c r="AB855" t="s"/>
      <c r="AC855" t="s"/>
      <c r="AD855" t="s">
        <v>86</v>
      </c>
      <c r="AE855" t="s"/>
      <c r="AF855" t="s"/>
      <c r="AG855" t="s"/>
      <c r="AH855" t="s"/>
      <c r="AI855" t="s"/>
      <c r="AJ855" t="s"/>
      <c r="AK855" t="s">
        <v>87</v>
      </c>
      <c r="AL855" t="s">
        <v>88</v>
      </c>
      <c r="AM855" t="s"/>
      <c r="AN855" t="s">
        <v>87</v>
      </c>
      <c r="AO855" t="s"/>
      <c r="AP855" t="n">
        <v>60</v>
      </c>
      <c r="AQ855" t="s">
        <v>89</v>
      </c>
      <c r="AR855" t="s">
        <v>349</v>
      </c>
      <c r="AS855" t="s"/>
      <c r="AT855" t="s">
        <v>91</v>
      </c>
      <c r="AU855" t="s"/>
      <c r="AV855" t="s"/>
      <c r="AW855" t="s"/>
      <c r="AX855" t="s"/>
      <c r="AY855" t="n">
        <v>3002032</v>
      </c>
      <c r="AZ855" t="s">
        <v>487</v>
      </c>
      <c r="BA855" t="s"/>
      <c r="BB855" t="n">
        <v>50683</v>
      </c>
      <c r="BC855" t="n">
        <v>12.576759991402</v>
      </c>
      <c r="BD855" t="n">
        <v>44.072636039958</v>
      </c>
      <c r="BE855" t="s"/>
      <c r="BF855" t="s"/>
      <c r="BG855" t="s"/>
      <c r="BH855" t="s"/>
      <c r="BI855" t="s"/>
      <c r="BJ855" t="s"/>
      <c r="BK855" t="s"/>
      <c r="BL855" t="s"/>
      <c r="BM855" t="s"/>
      <c r="BN855" t="s"/>
      <c r="BO855" t="s"/>
      <c r="BP855" t="s"/>
      <c r="BQ855" t="s"/>
      <c r="BR855" t="s">
        <v>93</v>
      </c>
    </row>
    <row r="856" spans="1:70">
      <c r="A856" t="s">
        <v>70</v>
      </c>
      <c r="B856" t="s">
        <v>71</v>
      </c>
      <c r="C856" t="s">
        <v>72</v>
      </c>
      <c r="D856" t="n">
        <v>2</v>
      </c>
      <c r="E856" t="s">
        <v>484</v>
      </c>
      <c r="F856" t="n">
        <v>-1</v>
      </c>
      <c r="G856" t="s">
        <v>74</v>
      </c>
      <c r="H856" t="s">
        <v>75</v>
      </c>
      <c r="I856" t="s"/>
      <c r="J856" t="s">
        <v>76</v>
      </c>
      <c r="K856" t="n">
        <v>218</v>
      </c>
      <c r="L856" t="s">
        <v>77</v>
      </c>
      <c r="M856" t="s"/>
      <c r="N856" t="s">
        <v>189</v>
      </c>
      <c r="O856" t="s">
        <v>79</v>
      </c>
      <c r="P856" t="s">
        <v>484</v>
      </c>
      <c r="Q856" t="s"/>
      <c r="R856" t="s">
        <v>80</v>
      </c>
      <c r="S856" t="s">
        <v>490</v>
      </c>
      <c r="T856" t="s">
        <v>82</v>
      </c>
      <c r="U856" t="s"/>
      <c r="V856" t="s">
        <v>83</v>
      </c>
      <c r="W856" t="s">
        <v>84</v>
      </c>
      <c r="X856" t="s"/>
      <c r="Y856" t="s">
        <v>85</v>
      </c>
      <c r="Z856">
        <f>HYPERLINK("https://hotelmonitor-cachepage.eclerx.com/savepage/tk_15427244566354458_sr_2029.html","info")</f>
        <v/>
      </c>
      <c r="AA856" t="n">
        <v>-3002032</v>
      </c>
      <c r="AB856" t="s"/>
      <c r="AC856" t="s"/>
      <c r="AD856" t="s">
        <v>86</v>
      </c>
      <c r="AE856" t="s"/>
      <c r="AF856" t="s"/>
      <c r="AG856" t="s"/>
      <c r="AH856" t="s"/>
      <c r="AI856" t="s"/>
      <c r="AJ856" t="s"/>
      <c r="AK856" t="s">
        <v>87</v>
      </c>
      <c r="AL856" t="s">
        <v>88</v>
      </c>
      <c r="AM856" t="s"/>
      <c r="AN856" t="s">
        <v>87</v>
      </c>
      <c r="AO856" t="s"/>
      <c r="AP856" t="n">
        <v>60</v>
      </c>
      <c r="AQ856" t="s">
        <v>89</v>
      </c>
      <c r="AR856" t="s">
        <v>96</v>
      </c>
      <c r="AS856" t="s"/>
      <c r="AT856" t="s">
        <v>91</v>
      </c>
      <c r="AU856" t="s"/>
      <c r="AV856" t="s"/>
      <c r="AW856" t="s"/>
      <c r="AX856" t="s"/>
      <c r="AY856" t="n">
        <v>3002032</v>
      </c>
      <c r="AZ856" t="s">
        <v>487</v>
      </c>
      <c r="BA856" t="s"/>
      <c r="BB856" t="n">
        <v>50683</v>
      </c>
      <c r="BC856" t="n">
        <v>12.576759991402</v>
      </c>
      <c r="BD856" t="n">
        <v>44.072636039958</v>
      </c>
      <c r="BE856" t="s"/>
      <c r="BF856" t="s"/>
      <c r="BG856" t="s"/>
      <c r="BH856" t="s"/>
      <c r="BI856" t="s"/>
      <c r="BJ856" t="s"/>
      <c r="BK856" t="s"/>
      <c r="BL856" t="s"/>
      <c r="BM856" t="s"/>
      <c r="BN856" t="s"/>
      <c r="BO856" t="s"/>
      <c r="BP856" t="s"/>
      <c r="BQ856" t="s"/>
      <c r="BR856" t="s">
        <v>93</v>
      </c>
    </row>
    <row r="857" spans="1:70">
      <c r="A857" t="s">
        <v>70</v>
      </c>
      <c r="B857" t="s">
        <v>71</v>
      </c>
      <c r="C857" t="s">
        <v>72</v>
      </c>
      <c r="D857" t="n">
        <v>2</v>
      </c>
      <c r="E857" t="s">
        <v>484</v>
      </c>
      <c r="F857" t="n">
        <v>-1</v>
      </c>
      <c r="G857" t="s">
        <v>74</v>
      </c>
      <c r="H857" t="s">
        <v>75</v>
      </c>
      <c r="I857" t="s"/>
      <c r="J857" t="s">
        <v>76</v>
      </c>
      <c r="K857" t="n">
        <v>239</v>
      </c>
      <c r="L857" t="s">
        <v>77</v>
      </c>
      <c r="M857" t="s"/>
      <c r="N857" t="s">
        <v>491</v>
      </c>
      <c r="O857" t="s">
        <v>79</v>
      </c>
      <c r="P857" t="s">
        <v>484</v>
      </c>
      <c r="Q857" t="s"/>
      <c r="R857" t="s">
        <v>80</v>
      </c>
      <c r="S857" t="s">
        <v>492</v>
      </c>
      <c r="T857" t="s">
        <v>82</v>
      </c>
      <c r="U857" t="s"/>
      <c r="V857" t="s">
        <v>83</v>
      </c>
      <c r="W857" t="s">
        <v>84</v>
      </c>
      <c r="X857" t="s"/>
      <c r="Y857" t="s">
        <v>85</v>
      </c>
      <c r="Z857">
        <f>HYPERLINK("https://hotelmonitor-cachepage.eclerx.com/savepage/tk_15427244566354458_sr_2029.html","info")</f>
        <v/>
      </c>
      <c r="AA857" t="n">
        <v>-3002032</v>
      </c>
      <c r="AB857" t="s"/>
      <c r="AC857" t="s"/>
      <c r="AD857" t="s">
        <v>86</v>
      </c>
      <c r="AE857" t="s"/>
      <c r="AF857" t="s"/>
      <c r="AG857" t="s"/>
      <c r="AH857" t="s"/>
      <c r="AI857" t="s"/>
      <c r="AJ857" t="s"/>
      <c r="AK857" t="s">
        <v>87</v>
      </c>
      <c r="AL857" t="s">
        <v>88</v>
      </c>
      <c r="AM857" t="s"/>
      <c r="AN857" t="s">
        <v>87</v>
      </c>
      <c r="AO857" t="s"/>
      <c r="AP857" t="n">
        <v>60</v>
      </c>
      <c r="AQ857" t="s">
        <v>89</v>
      </c>
      <c r="AR857" t="s">
        <v>96</v>
      </c>
      <c r="AS857" t="s"/>
      <c r="AT857" t="s">
        <v>91</v>
      </c>
      <c r="AU857" t="s"/>
      <c r="AV857" t="s"/>
      <c r="AW857" t="s"/>
      <c r="AX857" t="s"/>
      <c r="AY857" t="n">
        <v>3002032</v>
      </c>
      <c r="AZ857" t="s">
        <v>487</v>
      </c>
      <c r="BA857" t="s"/>
      <c r="BB857" t="n">
        <v>50683</v>
      </c>
      <c r="BC857" t="n">
        <v>12.576759991402</v>
      </c>
      <c r="BD857" t="n">
        <v>44.072636039958</v>
      </c>
      <c r="BE857" t="s"/>
      <c r="BF857" t="s"/>
      <c r="BG857" t="s"/>
      <c r="BH857" t="s"/>
      <c r="BI857" t="s"/>
      <c r="BJ857" t="s"/>
      <c r="BK857" t="s"/>
      <c r="BL857" t="s"/>
      <c r="BM857" t="s"/>
      <c r="BN857" t="s"/>
      <c r="BO857" t="s"/>
      <c r="BP857" t="s"/>
      <c r="BQ857" t="s"/>
      <c r="BR857" t="s">
        <v>93</v>
      </c>
    </row>
    <row r="858" spans="1:70">
      <c r="A858" t="s">
        <v>70</v>
      </c>
      <c r="B858" t="s">
        <v>71</v>
      </c>
      <c r="C858" t="s">
        <v>72</v>
      </c>
      <c r="D858" t="n">
        <v>2</v>
      </c>
      <c r="E858" t="s">
        <v>484</v>
      </c>
      <c r="F858" t="n">
        <v>-1</v>
      </c>
      <c r="G858" t="s">
        <v>74</v>
      </c>
      <c r="H858" t="s">
        <v>75</v>
      </c>
      <c r="I858" t="s"/>
      <c r="J858" t="s">
        <v>76</v>
      </c>
      <c r="K858" t="n">
        <v>239</v>
      </c>
      <c r="L858" t="s">
        <v>77</v>
      </c>
      <c r="M858" t="s"/>
      <c r="N858" t="s">
        <v>491</v>
      </c>
      <c r="O858" t="s">
        <v>79</v>
      </c>
      <c r="P858" t="s">
        <v>484</v>
      </c>
      <c r="Q858" t="s"/>
      <c r="R858" t="s">
        <v>80</v>
      </c>
      <c r="S858" t="s">
        <v>492</v>
      </c>
      <c r="T858" t="s">
        <v>82</v>
      </c>
      <c r="U858" t="s"/>
      <c r="V858" t="s">
        <v>83</v>
      </c>
      <c r="W858" t="s">
        <v>84</v>
      </c>
      <c r="X858" t="s"/>
      <c r="Y858" t="s">
        <v>85</v>
      </c>
      <c r="Z858">
        <f>HYPERLINK("https://hotelmonitor-cachepage.eclerx.com/savepage/tk_15427244566354458_sr_2029.html","info")</f>
        <v/>
      </c>
      <c r="AA858" t="n">
        <v>-3002032</v>
      </c>
      <c r="AB858" t="s"/>
      <c r="AC858" t="s"/>
      <c r="AD858" t="s">
        <v>86</v>
      </c>
      <c r="AE858" t="s"/>
      <c r="AF858" t="s"/>
      <c r="AG858" t="s"/>
      <c r="AH858" t="s"/>
      <c r="AI858" t="s"/>
      <c r="AJ858" t="s"/>
      <c r="AK858" t="s">
        <v>87</v>
      </c>
      <c r="AL858" t="s">
        <v>88</v>
      </c>
      <c r="AM858" t="s"/>
      <c r="AN858" t="s">
        <v>87</v>
      </c>
      <c r="AO858" t="s"/>
      <c r="AP858" t="n">
        <v>60</v>
      </c>
      <c r="AQ858" t="s">
        <v>89</v>
      </c>
      <c r="AR858" t="s">
        <v>349</v>
      </c>
      <c r="AS858" t="s"/>
      <c r="AT858" t="s">
        <v>91</v>
      </c>
      <c r="AU858" t="s"/>
      <c r="AV858" t="s"/>
      <c r="AW858" t="s"/>
      <c r="AX858" t="s"/>
      <c r="AY858" t="n">
        <v>3002032</v>
      </c>
      <c r="AZ858" t="s">
        <v>487</v>
      </c>
      <c r="BA858" t="s"/>
      <c r="BB858" t="n">
        <v>50683</v>
      </c>
      <c r="BC858" t="n">
        <v>12.576759991402</v>
      </c>
      <c r="BD858" t="n">
        <v>44.072636039958</v>
      </c>
      <c r="BE858" t="s"/>
      <c r="BF858" t="s"/>
      <c r="BG858" t="s"/>
      <c r="BH858" t="s"/>
      <c r="BI858" t="s"/>
      <c r="BJ858" t="s"/>
      <c r="BK858" t="s"/>
      <c r="BL858" t="s"/>
      <c r="BM858" t="s"/>
      <c r="BN858" t="s"/>
      <c r="BO858" t="s"/>
      <c r="BP858" t="s"/>
      <c r="BQ858" t="s"/>
      <c r="BR858" t="s">
        <v>93</v>
      </c>
    </row>
    <row r="859" spans="1:70">
      <c r="A859" t="s">
        <v>70</v>
      </c>
      <c r="B859" t="s">
        <v>71</v>
      </c>
      <c r="C859" t="s">
        <v>72</v>
      </c>
      <c r="D859" t="n">
        <v>2</v>
      </c>
      <c r="E859" t="s">
        <v>484</v>
      </c>
      <c r="F859" t="n">
        <v>-1</v>
      </c>
      <c r="G859" t="s">
        <v>74</v>
      </c>
      <c r="H859" t="s">
        <v>75</v>
      </c>
      <c r="I859" t="s"/>
      <c r="J859" t="s">
        <v>76</v>
      </c>
      <c r="K859" t="n">
        <v>268</v>
      </c>
      <c r="L859" t="s">
        <v>77</v>
      </c>
      <c r="M859" t="s"/>
      <c r="N859" t="s">
        <v>493</v>
      </c>
      <c r="O859" t="s">
        <v>79</v>
      </c>
      <c r="P859" t="s">
        <v>484</v>
      </c>
      <c r="Q859" t="s"/>
      <c r="R859" t="s">
        <v>80</v>
      </c>
      <c r="S859" t="s">
        <v>494</v>
      </c>
      <c r="T859" t="s">
        <v>82</v>
      </c>
      <c r="U859" t="s"/>
      <c r="V859" t="s">
        <v>83</v>
      </c>
      <c r="W859" t="s">
        <v>84</v>
      </c>
      <c r="X859" t="s"/>
      <c r="Y859" t="s">
        <v>85</v>
      </c>
      <c r="Z859">
        <f>HYPERLINK("https://hotelmonitor-cachepage.eclerx.com/savepage/tk_15427244566354458_sr_2029.html","info")</f>
        <v/>
      </c>
      <c r="AA859" t="n">
        <v>-3002032</v>
      </c>
      <c r="AB859" t="s"/>
      <c r="AC859" t="s"/>
      <c r="AD859" t="s">
        <v>86</v>
      </c>
      <c r="AE859" t="s"/>
      <c r="AF859" t="s"/>
      <c r="AG859" t="s"/>
      <c r="AH859" t="s"/>
      <c r="AI859" t="s"/>
      <c r="AJ859" t="s"/>
      <c r="AK859" t="s">
        <v>87</v>
      </c>
      <c r="AL859" t="s">
        <v>88</v>
      </c>
      <c r="AM859" t="s"/>
      <c r="AN859" t="s">
        <v>87</v>
      </c>
      <c r="AO859" t="s"/>
      <c r="AP859" t="n">
        <v>60</v>
      </c>
      <c r="AQ859" t="s">
        <v>89</v>
      </c>
      <c r="AR859" t="s">
        <v>96</v>
      </c>
      <c r="AS859" t="s"/>
      <c r="AT859" t="s">
        <v>91</v>
      </c>
      <c r="AU859" t="s"/>
      <c r="AV859" t="s"/>
      <c r="AW859" t="s"/>
      <c r="AX859" t="s"/>
      <c r="AY859" t="n">
        <v>3002032</v>
      </c>
      <c r="AZ859" t="s">
        <v>487</v>
      </c>
      <c r="BA859" t="s"/>
      <c r="BB859" t="n">
        <v>50683</v>
      </c>
      <c r="BC859" t="n">
        <v>12.576759991402</v>
      </c>
      <c r="BD859" t="n">
        <v>44.072636039958</v>
      </c>
      <c r="BE859" t="s"/>
      <c r="BF859" t="s"/>
      <c r="BG859" t="s"/>
      <c r="BH859" t="s"/>
      <c r="BI859" t="s"/>
      <c r="BJ859" t="s"/>
      <c r="BK859" t="s"/>
      <c r="BL859" t="s"/>
      <c r="BM859" t="s"/>
      <c r="BN859" t="s"/>
      <c r="BO859" t="s"/>
      <c r="BP859" t="s"/>
      <c r="BQ859" t="s"/>
      <c r="BR859" t="s">
        <v>93</v>
      </c>
    </row>
    <row r="860" spans="1:70">
      <c r="A860" t="s">
        <v>70</v>
      </c>
      <c r="B860" t="s">
        <v>71</v>
      </c>
      <c r="C860" t="s">
        <v>72</v>
      </c>
      <c r="D860" t="n">
        <v>2</v>
      </c>
      <c r="E860" t="s">
        <v>484</v>
      </c>
      <c r="F860" t="n">
        <v>-1</v>
      </c>
      <c r="G860" t="s">
        <v>74</v>
      </c>
      <c r="H860" t="s">
        <v>75</v>
      </c>
      <c r="I860" t="s"/>
      <c r="J860" t="s">
        <v>76</v>
      </c>
      <c r="K860" t="n">
        <v>268</v>
      </c>
      <c r="L860" t="s">
        <v>77</v>
      </c>
      <c r="M860" t="s"/>
      <c r="N860" t="s">
        <v>493</v>
      </c>
      <c r="O860" t="s">
        <v>79</v>
      </c>
      <c r="P860" t="s">
        <v>484</v>
      </c>
      <c r="Q860" t="s"/>
      <c r="R860" t="s">
        <v>80</v>
      </c>
      <c r="S860" t="s">
        <v>494</v>
      </c>
      <c r="T860" t="s">
        <v>82</v>
      </c>
      <c r="U860" t="s"/>
      <c r="V860" t="s">
        <v>83</v>
      </c>
      <c r="W860" t="s">
        <v>84</v>
      </c>
      <c r="X860" t="s"/>
      <c r="Y860" t="s">
        <v>85</v>
      </c>
      <c r="Z860">
        <f>HYPERLINK("https://hotelmonitor-cachepage.eclerx.com/savepage/tk_15427244566354458_sr_2029.html","info")</f>
        <v/>
      </c>
      <c r="AA860" t="n">
        <v>-3002032</v>
      </c>
      <c r="AB860" t="s"/>
      <c r="AC860" t="s"/>
      <c r="AD860" t="s">
        <v>86</v>
      </c>
      <c r="AE860" t="s"/>
      <c r="AF860" t="s"/>
      <c r="AG860" t="s"/>
      <c r="AH860" t="s"/>
      <c r="AI860" t="s"/>
      <c r="AJ860" t="s"/>
      <c r="AK860" t="s">
        <v>87</v>
      </c>
      <c r="AL860" t="s">
        <v>88</v>
      </c>
      <c r="AM860" t="s"/>
      <c r="AN860" t="s">
        <v>87</v>
      </c>
      <c r="AO860" t="s"/>
      <c r="AP860" t="n">
        <v>60</v>
      </c>
      <c r="AQ860" t="s">
        <v>89</v>
      </c>
      <c r="AR860" t="s">
        <v>349</v>
      </c>
      <c r="AS860" t="s"/>
      <c r="AT860" t="s">
        <v>91</v>
      </c>
      <c r="AU860" t="s"/>
      <c r="AV860" t="s"/>
      <c r="AW860" t="s"/>
      <c r="AX860" t="s"/>
      <c r="AY860" t="n">
        <v>3002032</v>
      </c>
      <c r="AZ860" t="s">
        <v>487</v>
      </c>
      <c r="BA860" t="s"/>
      <c r="BB860" t="n">
        <v>50683</v>
      </c>
      <c r="BC860" t="n">
        <v>12.576759991402</v>
      </c>
      <c r="BD860" t="n">
        <v>44.072636039958</v>
      </c>
      <c r="BE860" t="s"/>
      <c r="BF860" t="s"/>
      <c r="BG860" t="s"/>
      <c r="BH860" t="s"/>
      <c r="BI860" t="s"/>
      <c r="BJ860" t="s"/>
      <c r="BK860" t="s"/>
      <c r="BL860" t="s"/>
      <c r="BM860" t="s"/>
      <c r="BN860" t="s"/>
      <c r="BO860" t="s"/>
      <c r="BP860" t="s"/>
      <c r="BQ860" t="s"/>
      <c r="BR860" t="s">
        <v>93</v>
      </c>
    </row>
    <row r="861" spans="1:70">
      <c r="A861" t="s">
        <v>70</v>
      </c>
      <c r="B861" t="s">
        <v>71</v>
      </c>
      <c r="C861" t="s">
        <v>72</v>
      </c>
      <c r="D861" t="n">
        <v>2</v>
      </c>
      <c r="E861" t="s">
        <v>484</v>
      </c>
      <c r="F861" t="n">
        <v>-1</v>
      </c>
      <c r="G861" t="s">
        <v>74</v>
      </c>
      <c r="H861" t="s">
        <v>75</v>
      </c>
      <c r="I861" t="s"/>
      <c r="J861" t="s">
        <v>76</v>
      </c>
      <c r="K861" t="n">
        <v>331</v>
      </c>
      <c r="L861" t="s">
        <v>77</v>
      </c>
      <c r="M861" t="s"/>
      <c r="N861" t="s">
        <v>495</v>
      </c>
      <c r="O861" t="s">
        <v>79</v>
      </c>
      <c r="P861" t="s">
        <v>484</v>
      </c>
      <c r="Q861" t="s"/>
      <c r="R861" t="s">
        <v>80</v>
      </c>
      <c r="S861" t="s">
        <v>496</v>
      </c>
      <c r="T861" t="s">
        <v>82</v>
      </c>
      <c r="U861" t="s"/>
      <c r="V861" t="s">
        <v>83</v>
      </c>
      <c r="W861" t="s">
        <v>84</v>
      </c>
      <c r="X861" t="s"/>
      <c r="Y861" t="s">
        <v>85</v>
      </c>
      <c r="Z861">
        <f>HYPERLINK("https://hotelmonitor-cachepage.eclerx.com/savepage/tk_15427244566354458_sr_2029.html","info")</f>
        <v/>
      </c>
      <c r="AA861" t="n">
        <v>-3002032</v>
      </c>
      <c r="AB861" t="s"/>
      <c r="AC861" t="s"/>
      <c r="AD861" t="s">
        <v>86</v>
      </c>
      <c r="AE861" t="s"/>
      <c r="AF861" t="s"/>
      <c r="AG861" t="s"/>
      <c r="AH861" t="s"/>
      <c r="AI861" t="s"/>
      <c r="AJ861" t="s"/>
      <c r="AK861" t="s">
        <v>87</v>
      </c>
      <c r="AL861" t="s">
        <v>88</v>
      </c>
      <c r="AM861" t="s"/>
      <c r="AN861" t="s">
        <v>87</v>
      </c>
      <c r="AO861" t="s"/>
      <c r="AP861" t="n">
        <v>60</v>
      </c>
      <c r="AQ861" t="s">
        <v>89</v>
      </c>
      <c r="AR861" t="s">
        <v>96</v>
      </c>
      <c r="AS861" t="s"/>
      <c r="AT861" t="s">
        <v>91</v>
      </c>
      <c r="AU861" t="s"/>
      <c r="AV861" t="s"/>
      <c r="AW861" t="s"/>
      <c r="AX861" t="s"/>
      <c r="AY861" t="n">
        <v>3002032</v>
      </c>
      <c r="AZ861" t="s">
        <v>487</v>
      </c>
      <c r="BA861" t="s"/>
      <c r="BB861" t="n">
        <v>50683</v>
      </c>
      <c r="BC861" t="n">
        <v>12.576759991402</v>
      </c>
      <c r="BD861" t="n">
        <v>44.072636039958</v>
      </c>
      <c r="BE861" t="s"/>
      <c r="BF861" t="s"/>
      <c r="BG861" t="s"/>
      <c r="BH861" t="s"/>
      <c r="BI861" t="s"/>
      <c r="BJ861" t="s"/>
      <c r="BK861" t="s"/>
      <c r="BL861" t="s"/>
      <c r="BM861" t="s"/>
      <c r="BN861" t="s"/>
      <c r="BO861" t="s"/>
      <c r="BP861" t="s"/>
      <c r="BQ861" t="s"/>
      <c r="BR861" t="s">
        <v>93</v>
      </c>
    </row>
    <row r="862" spans="1:70">
      <c r="A862" t="s">
        <v>70</v>
      </c>
      <c r="B862" t="s">
        <v>71</v>
      </c>
      <c r="C862" t="s">
        <v>72</v>
      </c>
      <c r="D862" t="n">
        <v>2</v>
      </c>
      <c r="E862" t="s">
        <v>484</v>
      </c>
      <c r="F862" t="n">
        <v>-1</v>
      </c>
      <c r="G862" t="s">
        <v>74</v>
      </c>
      <c r="H862" t="s">
        <v>75</v>
      </c>
      <c r="I862" t="s"/>
      <c r="J862" t="s">
        <v>76</v>
      </c>
      <c r="K862" t="n">
        <v>331</v>
      </c>
      <c r="L862" t="s">
        <v>77</v>
      </c>
      <c r="M862" t="s"/>
      <c r="N862" t="s">
        <v>495</v>
      </c>
      <c r="O862" t="s">
        <v>79</v>
      </c>
      <c r="P862" t="s">
        <v>484</v>
      </c>
      <c r="Q862" t="s"/>
      <c r="R862" t="s">
        <v>80</v>
      </c>
      <c r="S862" t="s">
        <v>496</v>
      </c>
      <c r="T862" t="s">
        <v>82</v>
      </c>
      <c r="U862" t="s"/>
      <c r="V862" t="s">
        <v>83</v>
      </c>
      <c r="W862" t="s">
        <v>84</v>
      </c>
      <c r="X862" t="s"/>
      <c r="Y862" t="s">
        <v>85</v>
      </c>
      <c r="Z862">
        <f>HYPERLINK("https://hotelmonitor-cachepage.eclerx.com/savepage/tk_15427244566354458_sr_2029.html","info")</f>
        <v/>
      </c>
      <c r="AA862" t="n">
        <v>-3002032</v>
      </c>
      <c r="AB862" t="s"/>
      <c r="AC862" t="s"/>
      <c r="AD862" t="s">
        <v>86</v>
      </c>
      <c r="AE862" t="s"/>
      <c r="AF862" t="s"/>
      <c r="AG862" t="s"/>
      <c r="AH862" t="s"/>
      <c r="AI862" t="s"/>
      <c r="AJ862" t="s"/>
      <c r="AK862" t="s">
        <v>87</v>
      </c>
      <c r="AL862" t="s">
        <v>88</v>
      </c>
      <c r="AM862" t="s"/>
      <c r="AN862" t="s">
        <v>87</v>
      </c>
      <c r="AO862" t="s"/>
      <c r="AP862" t="n">
        <v>60</v>
      </c>
      <c r="AQ862" t="s">
        <v>89</v>
      </c>
      <c r="AR862" t="s">
        <v>349</v>
      </c>
      <c r="AS862" t="s"/>
      <c r="AT862" t="s">
        <v>91</v>
      </c>
      <c r="AU862" t="s"/>
      <c r="AV862" t="s"/>
      <c r="AW862" t="s"/>
      <c r="AX862" t="s"/>
      <c r="AY862" t="n">
        <v>3002032</v>
      </c>
      <c r="AZ862" t="s">
        <v>487</v>
      </c>
      <c r="BA862" t="s"/>
      <c r="BB862" t="n">
        <v>50683</v>
      </c>
      <c r="BC862" t="n">
        <v>12.576759991402</v>
      </c>
      <c r="BD862" t="n">
        <v>44.072636039958</v>
      </c>
      <c r="BE862" t="s"/>
      <c r="BF862" t="s"/>
      <c r="BG862" t="s"/>
      <c r="BH862" t="s"/>
      <c r="BI862" t="s"/>
      <c r="BJ862" t="s"/>
      <c r="BK862" t="s"/>
      <c r="BL862" t="s"/>
      <c r="BM862" t="s"/>
      <c r="BN862" t="s"/>
      <c r="BO862" t="s"/>
      <c r="BP862" t="s"/>
      <c r="BQ862" t="s"/>
      <c r="BR862" t="s">
        <v>93</v>
      </c>
    </row>
    <row r="863" spans="1:70">
      <c r="A863" t="s">
        <v>70</v>
      </c>
      <c r="B863" t="s">
        <v>71</v>
      </c>
      <c r="C863" t="s">
        <v>72</v>
      </c>
      <c r="D863" t="n">
        <v>2</v>
      </c>
      <c r="E863" t="s">
        <v>497</v>
      </c>
      <c r="F863" t="n">
        <v>-1</v>
      </c>
      <c r="G863" t="s">
        <v>74</v>
      </c>
      <c r="H863" t="s">
        <v>75</v>
      </c>
      <c r="I863" t="s"/>
      <c r="J863" t="s">
        <v>76</v>
      </c>
      <c r="K863" t="n">
        <v>59</v>
      </c>
      <c r="L863" t="s">
        <v>77</v>
      </c>
      <c r="M863" t="s"/>
      <c r="N863" t="s">
        <v>129</v>
      </c>
      <c r="O863" t="s">
        <v>79</v>
      </c>
      <c r="P863" t="s">
        <v>497</v>
      </c>
      <c r="Q863" t="s"/>
      <c r="R863" t="s">
        <v>80</v>
      </c>
      <c r="S863" t="s">
        <v>320</v>
      </c>
      <c r="T863" t="s">
        <v>82</v>
      </c>
      <c r="U863" t="s"/>
      <c r="V863" t="s">
        <v>83</v>
      </c>
      <c r="W863" t="s">
        <v>140</v>
      </c>
      <c r="X863" t="s"/>
      <c r="Y863" t="s">
        <v>85</v>
      </c>
      <c r="Z863">
        <f>HYPERLINK("https://hotelmonitor-cachepage.eclerx.com/savepage/tk_15427243717063434_sr_2029.html","info")</f>
        <v/>
      </c>
      <c r="AA863" t="n">
        <v>-6666904</v>
      </c>
      <c r="AB863" t="s"/>
      <c r="AC863" t="s"/>
      <c r="AD863" t="s">
        <v>86</v>
      </c>
      <c r="AE863" t="s"/>
      <c r="AF863" t="s"/>
      <c r="AG863" t="s"/>
      <c r="AH863" t="s"/>
      <c r="AI863" t="s"/>
      <c r="AJ863" t="s"/>
      <c r="AK863" t="s">
        <v>87</v>
      </c>
      <c r="AL863" t="s">
        <v>88</v>
      </c>
      <c r="AM863" t="s"/>
      <c r="AN863" t="s">
        <v>87</v>
      </c>
      <c r="AO863" t="s"/>
      <c r="AP863" t="n">
        <v>26</v>
      </c>
      <c r="AQ863" t="s">
        <v>89</v>
      </c>
      <c r="AR863" t="s">
        <v>90</v>
      </c>
      <c r="AS863" t="s"/>
      <c r="AT863" t="s">
        <v>91</v>
      </c>
      <c r="AU863" t="s"/>
      <c r="AV863" t="s"/>
      <c r="AW863" t="s"/>
      <c r="AX863" t="s"/>
      <c r="AY863" t="n">
        <v>6666904</v>
      </c>
      <c r="AZ863" t="s">
        <v>498</v>
      </c>
      <c r="BA863" t="s"/>
      <c r="BB863" t="n">
        <v>119739</v>
      </c>
      <c r="BC863" t="n">
        <v>11.308479533729</v>
      </c>
      <c r="BD863" t="n">
        <v>44.505220696678</v>
      </c>
      <c r="BE863" t="s"/>
      <c r="BF863" t="s"/>
      <c r="BG863" t="s"/>
      <c r="BH863" t="s"/>
      <c r="BI863" t="s"/>
      <c r="BJ863" t="s"/>
      <c r="BK863" t="s"/>
      <c r="BL863" t="s"/>
      <c r="BM863" t="s"/>
      <c r="BN863" t="s"/>
      <c r="BO863" t="s"/>
      <c r="BP863" t="s"/>
      <c r="BQ863" t="s"/>
      <c r="BR863" t="s">
        <v>93</v>
      </c>
    </row>
    <row r="864" spans="1:70">
      <c r="A864" t="s">
        <v>70</v>
      </c>
      <c r="B864" t="s">
        <v>71</v>
      </c>
      <c r="C864" t="s">
        <v>72</v>
      </c>
      <c r="D864" t="n">
        <v>2</v>
      </c>
      <c r="E864" t="s">
        <v>497</v>
      </c>
      <c r="F864" t="n">
        <v>-1</v>
      </c>
      <c r="G864" t="s">
        <v>74</v>
      </c>
      <c r="H864" t="s">
        <v>75</v>
      </c>
      <c r="I864" t="s"/>
      <c r="J864" t="s">
        <v>76</v>
      </c>
      <c r="K864" t="n">
        <v>69</v>
      </c>
      <c r="L864" t="s">
        <v>77</v>
      </c>
      <c r="M864" t="s"/>
      <c r="N864" t="s">
        <v>499</v>
      </c>
      <c r="O864" t="s">
        <v>79</v>
      </c>
      <c r="P864" t="s">
        <v>497</v>
      </c>
      <c r="Q864" t="s"/>
      <c r="R864" t="s">
        <v>80</v>
      </c>
      <c r="S864" t="s">
        <v>170</v>
      </c>
      <c r="T864" t="s">
        <v>82</v>
      </c>
      <c r="U864" t="s"/>
      <c r="V864" t="s">
        <v>83</v>
      </c>
      <c r="W864" t="s">
        <v>140</v>
      </c>
      <c r="X864" t="s"/>
      <c r="Y864" t="s">
        <v>85</v>
      </c>
      <c r="Z864">
        <f>HYPERLINK("https://hotelmonitor-cachepage.eclerx.com/savepage/tk_15427243717063434_sr_2029.html","info")</f>
        <v/>
      </c>
      <c r="AA864" t="n">
        <v>-6666904</v>
      </c>
      <c r="AB864" t="s"/>
      <c r="AC864" t="s"/>
      <c r="AD864" t="s">
        <v>86</v>
      </c>
      <c r="AE864" t="s"/>
      <c r="AF864" t="s"/>
      <c r="AG864" t="s"/>
      <c r="AH864" t="s"/>
      <c r="AI864" t="s"/>
      <c r="AJ864" t="s"/>
      <c r="AK864" t="s">
        <v>87</v>
      </c>
      <c r="AL864" t="s">
        <v>88</v>
      </c>
      <c r="AM864" t="s"/>
      <c r="AN864" t="s">
        <v>87</v>
      </c>
      <c r="AO864" t="s"/>
      <c r="AP864" t="n">
        <v>26</v>
      </c>
      <c r="AQ864" t="s">
        <v>89</v>
      </c>
      <c r="AR864" t="s">
        <v>90</v>
      </c>
      <c r="AS864" t="s"/>
      <c r="AT864" t="s">
        <v>91</v>
      </c>
      <c r="AU864" t="s"/>
      <c r="AV864" t="s"/>
      <c r="AW864" t="s"/>
      <c r="AX864" t="s"/>
      <c r="AY864" t="n">
        <v>6666904</v>
      </c>
      <c r="AZ864" t="s">
        <v>498</v>
      </c>
      <c r="BA864" t="s"/>
      <c r="BB864" t="n">
        <v>119739</v>
      </c>
      <c r="BC864" t="n">
        <v>11.308479533729</v>
      </c>
      <c r="BD864" t="n">
        <v>44.505220696678</v>
      </c>
      <c r="BE864" t="s"/>
      <c r="BF864" t="s"/>
      <c r="BG864" t="s"/>
      <c r="BH864" t="s"/>
      <c r="BI864" t="s"/>
      <c r="BJ864" t="s"/>
      <c r="BK864" t="s"/>
      <c r="BL864" t="s"/>
      <c r="BM864" t="s"/>
      <c r="BN864" t="s"/>
      <c r="BO864" t="s"/>
      <c r="BP864" t="s"/>
      <c r="BQ864" t="s"/>
      <c r="BR864" t="s">
        <v>93</v>
      </c>
    </row>
    <row r="865" spans="1:70">
      <c r="A865" t="s">
        <v>70</v>
      </c>
      <c r="B865" t="s">
        <v>71</v>
      </c>
      <c r="C865" t="s">
        <v>72</v>
      </c>
      <c r="D865" t="n">
        <v>2</v>
      </c>
      <c r="E865" t="s">
        <v>497</v>
      </c>
      <c r="F865" t="n">
        <v>-1</v>
      </c>
      <c r="G865" t="s">
        <v>74</v>
      </c>
      <c r="H865" t="s">
        <v>75</v>
      </c>
      <c r="I865" t="s"/>
      <c r="J865" t="s">
        <v>76</v>
      </c>
      <c r="K865" t="n">
        <v>72</v>
      </c>
      <c r="L865" t="s">
        <v>77</v>
      </c>
      <c r="M865" t="s"/>
      <c r="N865" t="s">
        <v>138</v>
      </c>
      <c r="O865" t="s">
        <v>79</v>
      </c>
      <c r="P865" t="s">
        <v>497</v>
      </c>
      <c r="Q865" t="s"/>
      <c r="R865" t="s">
        <v>80</v>
      </c>
      <c r="S865" t="s">
        <v>500</v>
      </c>
      <c r="T865" t="s">
        <v>82</v>
      </c>
      <c r="U865" t="s"/>
      <c r="V865" t="s">
        <v>83</v>
      </c>
      <c r="W865" t="s">
        <v>140</v>
      </c>
      <c r="X865" t="s"/>
      <c r="Y865" t="s">
        <v>85</v>
      </c>
      <c r="Z865">
        <f>HYPERLINK("https://hotelmonitor-cachepage.eclerx.com/savepage/tk_15427243717063434_sr_2029.html","info")</f>
        <v/>
      </c>
      <c r="AA865" t="n">
        <v>-6666904</v>
      </c>
      <c r="AB865" t="s"/>
      <c r="AC865" t="s"/>
      <c r="AD865" t="s">
        <v>86</v>
      </c>
      <c r="AE865" t="s"/>
      <c r="AF865" t="s"/>
      <c r="AG865" t="s"/>
      <c r="AH865" t="s"/>
      <c r="AI865" t="s"/>
      <c r="AJ865" t="s"/>
      <c r="AK865" t="s">
        <v>87</v>
      </c>
      <c r="AL865" t="s">
        <v>88</v>
      </c>
      <c r="AM865" t="s"/>
      <c r="AN865" t="s">
        <v>87</v>
      </c>
      <c r="AO865" t="s"/>
      <c r="AP865" t="n">
        <v>26</v>
      </c>
      <c r="AQ865" t="s">
        <v>89</v>
      </c>
      <c r="AR865" t="s">
        <v>96</v>
      </c>
      <c r="AS865" t="s"/>
      <c r="AT865" t="s">
        <v>91</v>
      </c>
      <c r="AU865" t="s"/>
      <c r="AV865" t="s"/>
      <c r="AW865" t="s"/>
      <c r="AX865" t="s"/>
      <c r="AY865" t="n">
        <v>6666904</v>
      </c>
      <c r="AZ865" t="s">
        <v>498</v>
      </c>
      <c r="BA865" t="s"/>
      <c r="BB865" t="n">
        <v>119739</v>
      </c>
      <c r="BC865" t="n">
        <v>11.308479533729</v>
      </c>
      <c r="BD865" t="n">
        <v>44.505220696678</v>
      </c>
      <c r="BE865" t="s"/>
      <c r="BF865" t="s"/>
      <c r="BG865" t="s"/>
      <c r="BH865" t="s"/>
      <c r="BI865" t="s"/>
      <c r="BJ865" t="s"/>
      <c r="BK865" t="s"/>
      <c r="BL865" t="s"/>
      <c r="BM865" t="s"/>
      <c r="BN865" t="s"/>
      <c r="BO865" t="s"/>
      <c r="BP865" t="s"/>
      <c r="BQ865" t="s"/>
      <c r="BR865" t="s">
        <v>93</v>
      </c>
    </row>
    <row r="866" spans="1:70">
      <c r="A866" t="s">
        <v>70</v>
      </c>
      <c r="B866" t="s">
        <v>71</v>
      </c>
      <c r="C866" t="s">
        <v>72</v>
      </c>
      <c r="D866" t="n">
        <v>2</v>
      </c>
      <c r="E866" t="s">
        <v>497</v>
      </c>
      <c r="F866" t="n">
        <v>-1</v>
      </c>
      <c r="G866" t="s">
        <v>74</v>
      </c>
      <c r="H866" t="s">
        <v>75</v>
      </c>
      <c r="I866" t="s"/>
      <c r="J866" t="s">
        <v>76</v>
      </c>
      <c r="K866" t="n">
        <v>77</v>
      </c>
      <c r="L866" t="s">
        <v>77</v>
      </c>
      <c r="M866" t="s"/>
      <c r="N866" t="s">
        <v>129</v>
      </c>
      <c r="O866" t="s">
        <v>79</v>
      </c>
      <c r="P866" t="s">
        <v>497</v>
      </c>
      <c r="Q866" t="s"/>
      <c r="R866" t="s">
        <v>80</v>
      </c>
      <c r="S866" t="s">
        <v>501</v>
      </c>
      <c r="T866" t="s">
        <v>82</v>
      </c>
      <c r="U866" t="s"/>
      <c r="V866" t="s">
        <v>83</v>
      </c>
      <c r="W866" t="s">
        <v>84</v>
      </c>
      <c r="X866" t="s"/>
      <c r="Y866" t="s">
        <v>85</v>
      </c>
      <c r="Z866">
        <f>HYPERLINK("https://hotelmonitor-cachepage.eclerx.com/savepage/tk_15427243717063434_sr_2029.html","info")</f>
        <v/>
      </c>
      <c r="AA866" t="n">
        <v>-6666904</v>
      </c>
      <c r="AB866" t="s"/>
      <c r="AC866" t="s"/>
      <c r="AD866" t="s">
        <v>86</v>
      </c>
      <c r="AE866" t="s"/>
      <c r="AF866" t="s"/>
      <c r="AG866" t="s"/>
      <c r="AH866" t="s"/>
      <c r="AI866" t="s"/>
      <c r="AJ866" t="s"/>
      <c r="AK866" t="s">
        <v>87</v>
      </c>
      <c r="AL866" t="s">
        <v>88</v>
      </c>
      <c r="AM866" t="s"/>
      <c r="AN866" t="s">
        <v>87</v>
      </c>
      <c r="AO866" t="s"/>
      <c r="AP866" t="n">
        <v>26</v>
      </c>
      <c r="AQ866" t="s">
        <v>89</v>
      </c>
      <c r="AR866" t="s">
        <v>90</v>
      </c>
      <c r="AS866" t="s"/>
      <c r="AT866" t="s">
        <v>91</v>
      </c>
      <c r="AU866" t="s"/>
      <c r="AV866" t="s"/>
      <c r="AW866" t="s"/>
      <c r="AX866" t="s"/>
      <c r="AY866" t="n">
        <v>6666904</v>
      </c>
      <c r="AZ866" t="s">
        <v>498</v>
      </c>
      <c r="BA866" t="s"/>
      <c r="BB866" t="n">
        <v>119739</v>
      </c>
      <c r="BC866" t="n">
        <v>11.308479533729</v>
      </c>
      <c r="BD866" t="n">
        <v>44.505220696678</v>
      </c>
      <c r="BE866" t="s"/>
      <c r="BF866" t="s"/>
      <c r="BG866" t="s"/>
      <c r="BH866" t="s"/>
      <c r="BI866" t="s"/>
      <c r="BJ866" t="s"/>
      <c r="BK866" t="s"/>
      <c r="BL866" t="s"/>
      <c r="BM866" t="s"/>
      <c r="BN866" t="s"/>
      <c r="BO866" t="s"/>
      <c r="BP866" t="s"/>
      <c r="BQ866" t="s"/>
      <c r="BR866" t="s">
        <v>93</v>
      </c>
    </row>
    <row r="867" spans="1:70">
      <c r="A867" t="s">
        <v>70</v>
      </c>
      <c r="B867" t="s">
        <v>71</v>
      </c>
      <c r="C867" t="s">
        <v>72</v>
      </c>
      <c r="D867" t="n">
        <v>2</v>
      </c>
      <c r="E867" t="s">
        <v>497</v>
      </c>
      <c r="F867" t="n">
        <v>-1</v>
      </c>
      <c r="G867" t="s">
        <v>74</v>
      </c>
      <c r="H867" t="s">
        <v>75</v>
      </c>
      <c r="I867" t="s"/>
      <c r="J867" t="s">
        <v>76</v>
      </c>
      <c r="K867" t="n">
        <v>78</v>
      </c>
      <c r="L867" t="s">
        <v>77</v>
      </c>
      <c r="M867" t="s"/>
      <c r="N867" t="s">
        <v>310</v>
      </c>
      <c r="O867" t="s">
        <v>79</v>
      </c>
      <c r="P867" t="s">
        <v>497</v>
      </c>
      <c r="Q867" t="s"/>
      <c r="R867" t="s">
        <v>80</v>
      </c>
      <c r="S867" t="s">
        <v>229</v>
      </c>
      <c r="T867" t="s">
        <v>82</v>
      </c>
      <c r="U867" t="s"/>
      <c r="V867" t="s">
        <v>83</v>
      </c>
      <c r="W867" t="s">
        <v>140</v>
      </c>
      <c r="X867" t="s"/>
      <c r="Y867" t="s">
        <v>85</v>
      </c>
      <c r="Z867">
        <f>HYPERLINK("https://hotelmonitor-cachepage.eclerx.com/savepage/tk_15427243717063434_sr_2029.html","info")</f>
        <v/>
      </c>
      <c r="AA867" t="n">
        <v>-6666904</v>
      </c>
      <c r="AB867" t="s"/>
      <c r="AC867" t="s"/>
      <c r="AD867" t="s">
        <v>86</v>
      </c>
      <c r="AE867" t="s"/>
      <c r="AF867" t="s"/>
      <c r="AG867" t="s"/>
      <c r="AH867" t="s"/>
      <c r="AI867" t="s"/>
      <c r="AJ867" t="s"/>
      <c r="AK867" t="s">
        <v>87</v>
      </c>
      <c r="AL867" t="s">
        <v>88</v>
      </c>
      <c r="AM867" t="s"/>
      <c r="AN867" t="s">
        <v>87</v>
      </c>
      <c r="AO867" t="s"/>
      <c r="AP867" t="n">
        <v>26</v>
      </c>
      <c r="AQ867" t="s">
        <v>89</v>
      </c>
      <c r="AR867" t="s">
        <v>90</v>
      </c>
      <c r="AS867" t="s"/>
      <c r="AT867" t="s">
        <v>91</v>
      </c>
      <c r="AU867" t="s"/>
      <c r="AV867" t="s"/>
      <c r="AW867" t="s"/>
      <c r="AX867" t="s"/>
      <c r="AY867" t="n">
        <v>6666904</v>
      </c>
      <c r="AZ867" t="s">
        <v>498</v>
      </c>
      <c r="BA867" t="s"/>
      <c r="BB867" t="n">
        <v>119739</v>
      </c>
      <c r="BC867" t="n">
        <v>11.308479533729</v>
      </c>
      <c r="BD867" t="n">
        <v>44.505220696678</v>
      </c>
      <c r="BE867" t="s"/>
      <c r="BF867" t="s"/>
      <c r="BG867" t="s"/>
      <c r="BH867" t="s"/>
      <c r="BI867" t="s"/>
      <c r="BJ867" t="s"/>
      <c r="BK867" t="s"/>
      <c r="BL867" t="s"/>
      <c r="BM867" t="s"/>
      <c r="BN867" t="s"/>
      <c r="BO867" t="s"/>
      <c r="BP867" t="s"/>
      <c r="BQ867" t="s"/>
      <c r="BR867" t="s">
        <v>93</v>
      </c>
    </row>
    <row r="868" spans="1:70">
      <c r="A868" t="s">
        <v>70</v>
      </c>
      <c r="B868" t="s">
        <v>71</v>
      </c>
      <c r="C868" t="s">
        <v>72</v>
      </c>
      <c r="D868" t="n">
        <v>2</v>
      </c>
      <c r="E868" t="s">
        <v>497</v>
      </c>
      <c r="F868" t="n">
        <v>-1</v>
      </c>
      <c r="G868" t="s">
        <v>74</v>
      </c>
      <c r="H868" t="s">
        <v>75</v>
      </c>
      <c r="I868" t="s"/>
      <c r="J868" t="s">
        <v>76</v>
      </c>
      <c r="K868" t="n">
        <v>78</v>
      </c>
      <c r="L868" t="s">
        <v>77</v>
      </c>
      <c r="M868" t="s"/>
      <c r="N868" t="s">
        <v>394</v>
      </c>
      <c r="O868" t="s">
        <v>79</v>
      </c>
      <c r="P868" t="s">
        <v>497</v>
      </c>
      <c r="Q868" t="s"/>
      <c r="R868" t="s">
        <v>80</v>
      </c>
      <c r="S868" t="s">
        <v>229</v>
      </c>
      <c r="T868" t="s">
        <v>82</v>
      </c>
      <c r="U868" t="s"/>
      <c r="V868" t="s">
        <v>83</v>
      </c>
      <c r="W868" t="s">
        <v>140</v>
      </c>
      <c r="X868" t="s"/>
      <c r="Y868" t="s">
        <v>85</v>
      </c>
      <c r="Z868">
        <f>HYPERLINK("https://hotelmonitor-cachepage.eclerx.com/savepage/tk_15427243717063434_sr_2029.html","info")</f>
        <v/>
      </c>
      <c r="AA868" t="n">
        <v>-6666904</v>
      </c>
      <c r="AB868" t="s"/>
      <c r="AC868" t="s"/>
      <c r="AD868" t="s">
        <v>86</v>
      </c>
      <c r="AE868" t="s"/>
      <c r="AF868" t="s"/>
      <c r="AG868" t="s"/>
      <c r="AH868" t="s"/>
      <c r="AI868" t="s"/>
      <c r="AJ868" t="s"/>
      <c r="AK868" t="s">
        <v>87</v>
      </c>
      <c r="AL868" t="s">
        <v>88</v>
      </c>
      <c r="AM868" t="s"/>
      <c r="AN868" t="s">
        <v>87</v>
      </c>
      <c r="AO868" t="s"/>
      <c r="AP868" t="n">
        <v>26</v>
      </c>
      <c r="AQ868" t="s">
        <v>89</v>
      </c>
      <c r="AR868" t="s">
        <v>90</v>
      </c>
      <c r="AS868" t="s"/>
      <c r="AT868" t="s">
        <v>91</v>
      </c>
      <c r="AU868" t="s"/>
      <c r="AV868" t="s"/>
      <c r="AW868" t="s"/>
      <c r="AX868" t="s"/>
      <c r="AY868" t="n">
        <v>6666904</v>
      </c>
      <c r="AZ868" t="s">
        <v>498</v>
      </c>
      <c r="BA868" t="s"/>
      <c r="BB868" t="n">
        <v>119739</v>
      </c>
      <c r="BC868" t="n">
        <v>11.308479533729</v>
      </c>
      <c r="BD868" t="n">
        <v>44.505220696678</v>
      </c>
      <c r="BE868" t="s"/>
      <c r="BF868" t="s"/>
      <c r="BG868" t="s"/>
      <c r="BH868" t="s"/>
      <c r="BI868" t="s"/>
      <c r="BJ868" t="s"/>
      <c r="BK868" t="s"/>
      <c r="BL868" t="s"/>
      <c r="BM868" t="s"/>
      <c r="BN868" t="s"/>
      <c r="BO868" t="s"/>
      <c r="BP868" t="s"/>
      <c r="BQ868" t="s"/>
      <c r="BR868" t="s">
        <v>93</v>
      </c>
    </row>
    <row r="869" spans="1:70">
      <c r="A869" t="s">
        <v>70</v>
      </c>
      <c r="B869" t="s">
        <v>71</v>
      </c>
      <c r="C869" t="s">
        <v>72</v>
      </c>
      <c r="D869" t="n">
        <v>2</v>
      </c>
      <c r="E869" t="s">
        <v>497</v>
      </c>
      <c r="F869" t="n">
        <v>-1</v>
      </c>
      <c r="G869" t="s">
        <v>74</v>
      </c>
      <c r="H869" t="s">
        <v>75</v>
      </c>
      <c r="I869" t="s"/>
      <c r="J869" t="s">
        <v>76</v>
      </c>
      <c r="K869" t="n">
        <v>87</v>
      </c>
      <c r="L869" t="s">
        <v>77</v>
      </c>
      <c r="M869" t="s"/>
      <c r="N869" t="s">
        <v>499</v>
      </c>
      <c r="O869" t="s">
        <v>79</v>
      </c>
      <c r="P869" t="s">
        <v>497</v>
      </c>
      <c r="Q869" t="s"/>
      <c r="R869" t="s">
        <v>80</v>
      </c>
      <c r="S869" t="s">
        <v>214</v>
      </c>
      <c r="T869" t="s">
        <v>82</v>
      </c>
      <c r="U869" t="s"/>
      <c r="V869" t="s">
        <v>83</v>
      </c>
      <c r="W869" t="s">
        <v>84</v>
      </c>
      <c r="X869" t="s"/>
      <c r="Y869" t="s">
        <v>85</v>
      </c>
      <c r="Z869">
        <f>HYPERLINK("https://hotelmonitor-cachepage.eclerx.com/savepage/tk_15427243717063434_sr_2029.html","info")</f>
        <v/>
      </c>
      <c r="AA869" t="n">
        <v>-6666904</v>
      </c>
      <c r="AB869" t="s"/>
      <c r="AC869" t="s"/>
      <c r="AD869" t="s">
        <v>86</v>
      </c>
      <c r="AE869" t="s"/>
      <c r="AF869" t="s"/>
      <c r="AG869" t="s"/>
      <c r="AH869" t="s"/>
      <c r="AI869" t="s"/>
      <c r="AJ869" t="s"/>
      <c r="AK869" t="s">
        <v>87</v>
      </c>
      <c r="AL869" t="s">
        <v>88</v>
      </c>
      <c r="AM869" t="s"/>
      <c r="AN869" t="s">
        <v>87</v>
      </c>
      <c r="AO869" t="s"/>
      <c r="AP869" t="n">
        <v>26</v>
      </c>
      <c r="AQ869" t="s">
        <v>89</v>
      </c>
      <c r="AR869" t="s">
        <v>90</v>
      </c>
      <c r="AS869" t="s"/>
      <c r="AT869" t="s">
        <v>91</v>
      </c>
      <c r="AU869" t="s"/>
      <c r="AV869" t="s"/>
      <c r="AW869" t="s"/>
      <c r="AX869" t="s"/>
      <c r="AY869" t="n">
        <v>6666904</v>
      </c>
      <c r="AZ869" t="s">
        <v>498</v>
      </c>
      <c r="BA869" t="s"/>
      <c r="BB869" t="n">
        <v>119739</v>
      </c>
      <c r="BC869" t="n">
        <v>11.308479533729</v>
      </c>
      <c r="BD869" t="n">
        <v>44.505220696678</v>
      </c>
      <c r="BE869" t="s"/>
      <c r="BF869" t="s"/>
      <c r="BG869" t="s"/>
      <c r="BH869" t="s"/>
      <c r="BI869" t="s"/>
      <c r="BJ869" t="s"/>
      <c r="BK869" t="s"/>
      <c r="BL869" t="s"/>
      <c r="BM869" t="s"/>
      <c r="BN869" t="s"/>
      <c r="BO869" t="s"/>
      <c r="BP869" t="s"/>
      <c r="BQ869" t="s"/>
      <c r="BR869" t="s">
        <v>93</v>
      </c>
    </row>
    <row r="870" spans="1:70">
      <c r="A870" t="s">
        <v>70</v>
      </c>
      <c r="B870" t="s">
        <v>71</v>
      </c>
      <c r="C870" t="s">
        <v>72</v>
      </c>
      <c r="D870" t="n">
        <v>2</v>
      </c>
      <c r="E870" t="s">
        <v>497</v>
      </c>
      <c r="F870" t="n">
        <v>-1</v>
      </c>
      <c r="G870" t="s">
        <v>74</v>
      </c>
      <c r="H870" t="s">
        <v>75</v>
      </c>
      <c r="I870" t="s"/>
      <c r="J870" t="s">
        <v>76</v>
      </c>
      <c r="K870" t="n">
        <v>91</v>
      </c>
      <c r="L870" t="s">
        <v>77</v>
      </c>
      <c r="M870" t="s"/>
      <c r="N870" t="s">
        <v>138</v>
      </c>
      <c r="O870" t="s">
        <v>79</v>
      </c>
      <c r="P870" t="s">
        <v>497</v>
      </c>
      <c r="Q870" t="s"/>
      <c r="R870" t="s">
        <v>80</v>
      </c>
      <c r="S870" t="s">
        <v>185</v>
      </c>
      <c r="T870" t="s">
        <v>82</v>
      </c>
      <c r="U870" t="s"/>
      <c r="V870" t="s">
        <v>83</v>
      </c>
      <c r="W870" t="s">
        <v>84</v>
      </c>
      <c r="X870" t="s"/>
      <c r="Y870" t="s">
        <v>85</v>
      </c>
      <c r="Z870">
        <f>HYPERLINK("https://hotelmonitor-cachepage.eclerx.com/savepage/tk_15427243717063434_sr_2029.html","info")</f>
        <v/>
      </c>
      <c r="AA870" t="n">
        <v>-6666904</v>
      </c>
      <c r="AB870" t="s"/>
      <c r="AC870" t="s"/>
      <c r="AD870" t="s">
        <v>86</v>
      </c>
      <c r="AE870" t="s"/>
      <c r="AF870" t="s"/>
      <c r="AG870" t="s"/>
      <c r="AH870" t="s"/>
      <c r="AI870" t="s"/>
      <c r="AJ870" t="s"/>
      <c r="AK870" t="s">
        <v>87</v>
      </c>
      <c r="AL870" t="s">
        <v>88</v>
      </c>
      <c r="AM870" t="s"/>
      <c r="AN870" t="s">
        <v>87</v>
      </c>
      <c r="AO870" t="s"/>
      <c r="AP870" t="n">
        <v>26</v>
      </c>
      <c r="AQ870" t="s">
        <v>89</v>
      </c>
      <c r="AR870" t="s">
        <v>96</v>
      </c>
      <c r="AS870" t="s"/>
      <c r="AT870" t="s">
        <v>91</v>
      </c>
      <c r="AU870" t="s"/>
      <c r="AV870" t="s"/>
      <c r="AW870" t="s"/>
      <c r="AX870" t="s"/>
      <c r="AY870" t="n">
        <v>6666904</v>
      </c>
      <c r="AZ870" t="s">
        <v>498</v>
      </c>
      <c r="BA870" t="s"/>
      <c r="BB870" t="n">
        <v>119739</v>
      </c>
      <c r="BC870" t="n">
        <v>11.308479533729</v>
      </c>
      <c r="BD870" t="n">
        <v>44.505220696678</v>
      </c>
      <c r="BE870" t="s"/>
      <c r="BF870" t="s"/>
      <c r="BG870" t="s"/>
      <c r="BH870" t="s"/>
      <c r="BI870" t="s"/>
      <c r="BJ870" t="s"/>
      <c r="BK870" t="s"/>
      <c r="BL870" t="s"/>
      <c r="BM870" t="s"/>
      <c r="BN870" t="s"/>
      <c r="BO870" t="s"/>
      <c r="BP870" t="s"/>
      <c r="BQ870" t="s"/>
      <c r="BR870" t="s">
        <v>93</v>
      </c>
    </row>
    <row r="871" spans="1:70">
      <c r="A871" t="s">
        <v>70</v>
      </c>
      <c r="B871" t="s">
        <v>71</v>
      </c>
      <c r="C871" t="s">
        <v>72</v>
      </c>
      <c r="D871" t="n">
        <v>2</v>
      </c>
      <c r="E871" t="s">
        <v>497</v>
      </c>
      <c r="F871" t="n">
        <v>-1</v>
      </c>
      <c r="G871" t="s">
        <v>74</v>
      </c>
      <c r="H871" t="s">
        <v>75</v>
      </c>
      <c r="I871" t="s"/>
      <c r="J871" t="s">
        <v>76</v>
      </c>
      <c r="K871" t="n">
        <v>96</v>
      </c>
      <c r="L871" t="s">
        <v>77</v>
      </c>
      <c r="M871" t="s"/>
      <c r="N871" t="s">
        <v>310</v>
      </c>
      <c r="O871" t="s">
        <v>79</v>
      </c>
      <c r="P871" t="s">
        <v>497</v>
      </c>
      <c r="Q871" t="s"/>
      <c r="R871" t="s">
        <v>80</v>
      </c>
      <c r="S871" t="s">
        <v>127</v>
      </c>
      <c r="T871" t="s">
        <v>82</v>
      </c>
      <c r="U871" t="s"/>
      <c r="V871" t="s">
        <v>83</v>
      </c>
      <c r="W871" t="s">
        <v>84</v>
      </c>
      <c r="X871" t="s"/>
      <c r="Y871" t="s">
        <v>85</v>
      </c>
      <c r="Z871">
        <f>HYPERLINK("https://hotelmonitor-cachepage.eclerx.com/savepage/tk_15427243717063434_sr_2029.html","info")</f>
        <v/>
      </c>
      <c r="AA871" t="n">
        <v>-6666904</v>
      </c>
      <c r="AB871" t="s"/>
      <c r="AC871" t="s"/>
      <c r="AD871" t="s">
        <v>86</v>
      </c>
      <c r="AE871" t="s"/>
      <c r="AF871" t="s"/>
      <c r="AG871" t="s"/>
      <c r="AH871" t="s"/>
      <c r="AI871" t="s"/>
      <c r="AJ871" t="s"/>
      <c r="AK871" t="s">
        <v>87</v>
      </c>
      <c r="AL871" t="s">
        <v>88</v>
      </c>
      <c r="AM871" t="s"/>
      <c r="AN871" t="s">
        <v>87</v>
      </c>
      <c r="AO871" t="s"/>
      <c r="AP871" t="n">
        <v>26</v>
      </c>
      <c r="AQ871" t="s">
        <v>89</v>
      </c>
      <c r="AR871" t="s">
        <v>90</v>
      </c>
      <c r="AS871" t="s"/>
      <c r="AT871" t="s">
        <v>91</v>
      </c>
      <c r="AU871" t="s"/>
      <c r="AV871" t="s"/>
      <c r="AW871" t="s"/>
      <c r="AX871" t="s"/>
      <c r="AY871" t="n">
        <v>6666904</v>
      </c>
      <c r="AZ871" t="s">
        <v>498</v>
      </c>
      <c r="BA871" t="s"/>
      <c r="BB871" t="n">
        <v>119739</v>
      </c>
      <c r="BC871" t="n">
        <v>11.308479533729</v>
      </c>
      <c r="BD871" t="n">
        <v>44.505220696678</v>
      </c>
      <c r="BE871" t="s"/>
      <c r="BF871" t="s"/>
      <c r="BG871" t="s"/>
      <c r="BH871" t="s"/>
      <c r="BI871" t="s"/>
      <c r="BJ871" t="s"/>
      <c r="BK871" t="s"/>
      <c r="BL871" t="s"/>
      <c r="BM871" t="s"/>
      <c r="BN871" t="s"/>
      <c r="BO871" t="s"/>
      <c r="BP871" t="s"/>
      <c r="BQ871" t="s"/>
      <c r="BR871" t="s">
        <v>93</v>
      </c>
    </row>
    <row r="872" spans="1:70">
      <c r="A872" t="s">
        <v>70</v>
      </c>
      <c r="B872" t="s">
        <v>71</v>
      </c>
      <c r="C872" t="s">
        <v>72</v>
      </c>
      <c r="D872" t="n">
        <v>2</v>
      </c>
      <c r="E872" t="s">
        <v>497</v>
      </c>
      <c r="F872" t="n">
        <v>-1</v>
      </c>
      <c r="G872" t="s">
        <v>74</v>
      </c>
      <c r="H872" t="s">
        <v>75</v>
      </c>
      <c r="I872" t="s"/>
      <c r="J872" t="s">
        <v>76</v>
      </c>
      <c r="K872" t="n">
        <v>105</v>
      </c>
      <c r="L872" t="s">
        <v>77</v>
      </c>
      <c r="M872" t="s"/>
      <c r="N872" t="s">
        <v>394</v>
      </c>
      <c r="O872" t="s">
        <v>79</v>
      </c>
      <c r="P872" t="s">
        <v>497</v>
      </c>
      <c r="Q872" t="s"/>
      <c r="R872" t="s">
        <v>80</v>
      </c>
      <c r="S872" t="s">
        <v>312</v>
      </c>
      <c r="T872" t="s">
        <v>82</v>
      </c>
      <c r="U872" t="s"/>
      <c r="V872" t="s">
        <v>83</v>
      </c>
      <c r="W872" t="s">
        <v>84</v>
      </c>
      <c r="X872" t="s"/>
      <c r="Y872" t="s">
        <v>85</v>
      </c>
      <c r="Z872">
        <f>HYPERLINK("https://hotelmonitor-cachepage.eclerx.com/savepage/tk_15427243717063434_sr_2029.html","info")</f>
        <v/>
      </c>
      <c r="AA872" t="n">
        <v>-6666904</v>
      </c>
      <c r="AB872" t="s"/>
      <c r="AC872" t="s"/>
      <c r="AD872" t="s">
        <v>86</v>
      </c>
      <c r="AE872" t="s"/>
      <c r="AF872" t="s"/>
      <c r="AG872" t="s"/>
      <c r="AH872" t="s"/>
      <c r="AI872" t="s"/>
      <c r="AJ872" t="s"/>
      <c r="AK872" t="s">
        <v>87</v>
      </c>
      <c r="AL872" t="s">
        <v>88</v>
      </c>
      <c r="AM872" t="s"/>
      <c r="AN872" t="s">
        <v>87</v>
      </c>
      <c r="AO872" t="s"/>
      <c r="AP872" t="n">
        <v>26</v>
      </c>
      <c r="AQ872" t="s">
        <v>89</v>
      </c>
      <c r="AR872" t="s">
        <v>90</v>
      </c>
      <c r="AS872" t="s"/>
      <c r="AT872" t="s">
        <v>91</v>
      </c>
      <c r="AU872" t="s"/>
      <c r="AV872" t="s"/>
      <c r="AW872" t="s"/>
      <c r="AX872" t="s"/>
      <c r="AY872" t="n">
        <v>6666904</v>
      </c>
      <c r="AZ872" t="s">
        <v>498</v>
      </c>
      <c r="BA872" t="s"/>
      <c r="BB872" t="n">
        <v>119739</v>
      </c>
      <c r="BC872" t="n">
        <v>11.308479533729</v>
      </c>
      <c r="BD872" t="n">
        <v>44.505220696678</v>
      </c>
      <c r="BE872" t="s"/>
      <c r="BF872" t="s"/>
      <c r="BG872" t="s"/>
      <c r="BH872" t="s"/>
      <c r="BI872" t="s"/>
      <c r="BJ872" t="s"/>
      <c r="BK872" t="s"/>
      <c r="BL872" t="s"/>
      <c r="BM872" t="s"/>
      <c r="BN872" t="s"/>
      <c r="BO872" t="s"/>
      <c r="BP872" t="s"/>
      <c r="BQ872" t="s"/>
      <c r="BR872" t="s">
        <v>93</v>
      </c>
    </row>
    <row r="873" spans="1:70">
      <c r="A873" t="s">
        <v>70</v>
      </c>
      <c r="B873" t="s">
        <v>71</v>
      </c>
      <c r="C873" t="s">
        <v>72</v>
      </c>
      <c r="D873" t="n">
        <v>2</v>
      </c>
      <c r="E873" t="s">
        <v>502</v>
      </c>
      <c r="F873" t="n">
        <v>-1</v>
      </c>
      <c r="G873" t="s">
        <v>74</v>
      </c>
      <c r="H873" t="s">
        <v>75</v>
      </c>
      <c r="I873" t="s"/>
      <c r="J873" t="s">
        <v>76</v>
      </c>
      <c r="K873" t="n">
        <v>77</v>
      </c>
      <c r="L873" t="s">
        <v>77</v>
      </c>
      <c r="M873" t="s"/>
      <c r="N873" t="s">
        <v>138</v>
      </c>
      <c r="O873" t="s">
        <v>79</v>
      </c>
      <c r="P873" t="s">
        <v>502</v>
      </c>
      <c r="Q873" t="s"/>
      <c r="R873" t="s">
        <v>80</v>
      </c>
      <c r="S873" t="s">
        <v>501</v>
      </c>
      <c r="T873" t="s">
        <v>82</v>
      </c>
      <c r="U873" t="s"/>
      <c r="V873" t="s">
        <v>83</v>
      </c>
      <c r="W873" t="s">
        <v>140</v>
      </c>
      <c r="X873" t="s"/>
      <c r="Y873" t="s">
        <v>85</v>
      </c>
      <c r="Z873">
        <f>HYPERLINK("https://hotelmonitor-cachepage.eclerx.com/savepage/tk_1542724376235478_sr_2029.html","info")</f>
        <v/>
      </c>
      <c r="AA873" t="n">
        <v>-2443489</v>
      </c>
      <c r="AB873" t="s"/>
      <c r="AC873" t="s"/>
      <c r="AD873" t="s">
        <v>86</v>
      </c>
      <c r="AE873" t="s"/>
      <c r="AF873" t="s"/>
      <c r="AG873" t="s"/>
      <c r="AH873" t="s"/>
      <c r="AI873" t="s"/>
      <c r="AJ873" t="s"/>
      <c r="AK873" t="s">
        <v>87</v>
      </c>
      <c r="AL873" t="s">
        <v>88</v>
      </c>
      <c r="AM873" t="s"/>
      <c r="AN873" t="s">
        <v>87</v>
      </c>
      <c r="AO873" t="s"/>
      <c r="AP873" t="n">
        <v>28</v>
      </c>
      <c r="AQ873" t="s">
        <v>89</v>
      </c>
      <c r="AR873" t="s">
        <v>96</v>
      </c>
      <c r="AS873" t="s"/>
      <c r="AT873" t="s">
        <v>91</v>
      </c>
      <c r="AU873" t="s"/>
      <c r="AV873" t="s"/>
      <c r="AW873" t="s"/>
      <c r="AX873" t="s"/>
      <c r="AY873" t="n">
        <v>2443489</v>
      </c>
      <c r="AZ873" t="s">
        <v>503</v>
      </c>
      <c r="BA873" t="s"/>
      <c r="BB873" t="n">
        <v>112001</v>
      </c>
      <c r="BC873" t="n">
        <v>11.348032</v>
      </c>
      <c r="BD873" t="n">
        <v>44.513987</v>
      </c>
      <c r="BE873" t="s"/>
      <c r="BF873" t="s"/>
      <c r="BG873" t="s"/>
      <c r="BH873" t="s"/>
      <c r="BI873" t="s"/>
      <c r="BJ873" t="s"/>
      <c r="BK873" t="s"/>
      <c r="BL873" t="s"/>
      <c r="BM873" t="s"/>
      <c r="BN873" t="s"/>
      <c r="BO873" t="s"/>
      <c r="BP873" t="s"/>
      <c r="BQ873" t="s"/>
      <c r="BR873" t="s">
        <v>93</v>
      </c>
    </row>
    <row r="874" spans="1:70">
      <c r="A874" t="s">
        <v>70</v>
      </c>
      <c r="B874" t="s">
        <v>71</v>
      </c>
      <c r="C874" t="s">
        <v>72</v>
      </c>
      <c r="D874" t="n">
        <v>2</v>
      </c>
      <c r="E874" t="s">
        <v>502</v>
      </c>
      <c r="F874" t="n">
        <v>-1</v>
      </c>
      <c r="G874" t="s">
        <v>74</v>
      </c>
      <c r="H874" t="s">
        <v>75</v>
      </c>
      <c r="I874" t="s"/>
      <c r="J874" t="s">
        <v>76</v>
      </c>
      <c r="K874" t="n">
        <v>91</v>
      </c>
      <c r="L874" t="s">
        <v>77</v>
      </c>
      <c r="M874" t="s"/>
      <c r="N874" t="s">
        <v>138</v>
      </c>
      <c r="O874" t="s">
        <v>79</v>
      </c>
      <c r="P874" t="s">
        <v>502</v>
      </c>
      <c r="Q874" t="s"/>
      <c r="R874" t="s">
        <v>80</v>
      </c>
      <c r="S874" t="s">
        <v>185</v>
      </c>
      <c r="T874" t="s">
        <v>82</v>
      </c>
      <c r="U874" t="s"/>
      <c r="V874" t="s">
        <v>83</v>
      </c>
      <c r="W874" t="s">
        <v>84</v>
      </c>
      <c r="X874" t="s"/>
      <c r="Y874" t="s">
        <v>85</v>
      </c>
      <c r="Z874">
        <f>HYPERLINK("https://hotelmonitor-cachepage.eclerx.com/savepage/tk_1542724376235478_sr_2029.html","info")</f>
        <v/>
      </c>
      <c r="AA874" t="n">
        <v>-2443489</v>
      </c>
      <c r="AB874" t="s"/>
      <c r="AC874" t="s"/>
      <c r="AD874" t="s">
        <v>86</v>
      </c>
      <c r="AE874" t="s"/>
      <c r="AF874" t="s"/>
      <c r="AG874" t="s"/>
      <c r="AH874" t="s"/>
      <c r="AI874" t="s"/>
      <c r="AJ874" t="s"/>
      <c r="AK874" t="s">
        <v>87</v>
      </c>
      <c r="AL874" t="s">
        <v>88</v>
      </c>
      <c r="AM874" t="s"/>
      <c r="AN874" t="s">
        <v>87</v>
      </c>
      <c r="AO874" t="s"/>
      <c r="AP874" t="n">
        <v>28</v>
      </c>
      <c r="AQ874" t="s">
        <v>89</v>
      </c>
      <c r="AR874" t="s">
        <v>96</v>
      </c>
      <c r="AS874" t="s"/>
      <c r="AT874" t="s">
        <v>91</v>
      </c>
      <c r="AU874" t="s"/>
      <c r="AV874" t="s"/>
      <c r="AW874" t="s"/>
      <c r="AX874" t="s"/>
      <c r="AY874" t="n">
        <v>2443489</v>
      </c>
      <c r="AZ874" t="s">
        <v>503</v>
      </c>
      <c r="BA874" t="s"/>
      <c r="BB874" t="n">
        <v>112001</v>
      </c>
      <c r="BC874" t="n">
        <v>11.348032</v>
      </c>
      <c r="BD874" t="n">
        <v>44.513987</v>
      </c>
      <c r="BE874" t="s"/>
      <c r="BF874" t="s"/>
      <c r="BG874" t="s"/>
      <c r="BH874" t="s"/>
      <c r="BI874" t="s"/>
      <c r="BJ874" t="s"/>
      <c r="BK874" t="s"/>
      <c r="BL874" t="s"/>
      <c r="BM874" t="s"/>
      <c r="BN874" t="s"/>
      <c r="BO874" t="s"/>
      <c r="BP874" t="s"/>
      <c r="BQ874" t="s"/>
      <c r="BR874" t="s">
        <v>93</v>
      </c>
    </row>
    <row r="875" spans="1:70">
      <c r="A875" t="s">
        <v>70</v>
      </c>
      <c r="B875" t="s">
        <v>71</v>
      </c>
      <c r="C875" t="s">
        <v>72</v>
      </c>
      <c r="D875" t="n">
        <v>2</v>
      </c>
      <c r="E875" t="s">
        <v>504</v>
      </c>
      <c r="F875" t="n">
        <v>-1</v>
      </c>
      <c r="G875" t="s">
        <v>74</v>
      </c>
      <c r="H875" t="s">
        <v>75</v>
      </c>
      <c r="I875" t="s"/>
      <c r="J875" t="s">
        <v>76</v>
      </c>
      <c r="K875" t="n">
        <v>93</v>
      </c>
      <c r="L875" t="s">
        <v>77</v>
      </c>
      <c r="M875" t="s"/>
      <c r="N875" t="s">
        <v>310</v>
      </c>
      <c r="O875" t="s">
        <v>79</v>
      </c>
      <c r="P875" t="s">
        <v>504</v>
      </c>
      <c r="Q875" t="s"/>
      <c r="R875" t="s">
        <v>80</v>
      </c>
      <c r="S875" t="s">
        <v>256</v>
      </c>
      <c r="T875" t="s">
        <v>82</v>
      </c>
      <c r="U875" t="s"/>
      <c r="V875" t="s">
        <v>83</v>
      </c>
      <c r="W875" t="s">
        <v>140</v>
      </c>
      <c r="X875" t="s"/>
      <c r="Y875" t="s">
        <v>85</v>
      </c>
      <c r="Z875">
        <f>HYPERLINK("https://hotelmonitor-cachepage.eclerx.com/savepage/tk_15427244510841014_sr_2029.html","info")</f>
        <v/>
      </c>
      <c r="AA875" t="n">
        <v>-5951939</v>
      </c>
      <c r="AB875" t="s"/>
      <c r="AC875" t="s"/>
      <c r="AD875" t="s">
        <v>86</v>
      </c>
      <c r="AE875" t="s"/>
      <c r="AF875" t="s"/>
      <c r="AG875" t="s"/>
      <c r="AH875" t="s"/>
      <c r="AI875" t="s"/>
      <c r="AJ875" t="s"/>
      <c r="AK875" t="s">
        <v>87</v>
      </c>
      <c r="AL875" t="s">
        <v>88</v>
      </c>
      <c r="AM875" t="s"/>
      <c r="AN875" t="s">
        <v>87</v>
      </c>
      <c r="AO875" t="s"/>
      <c r="AP875" t="n">
        <v>58</v>
      </c>
      <c r="AQ875" t="s">
        <v>89</v>
      </c>
      <c r="AR875" t="s">
        <v>90</v>
      </c>
      <c r="AS875" t="s"/>
      <c r="AT875" t="s">
        <v>91</v>
      </c>
      <c r="AU875" t="s"/>
      <c r="AV875" t="s"/>
      <c r="AW875" t="s"/>
      <c r="AX875" t="s"/>
      <c r="AY875" t="n">
        <v>5951939</v>
      </c>
      <c r="AZ875" t="s">
        <v>505</v>
      </c>
      <c r="BA875" t="s"/>
      <c r="BB875" t="n">
        <v>27913</v>
      </c>
      <c r="BC875" t="n">
        <v>11.343083381653</v>
      </c>
      <c r="BD875" t="n">
        <v>44.505006978481</v>
      </c>
      <c r="BE875" t="s"/>
      <c r="BF875" t="s"/>
      <c r="BG875" t="s"/>
      <c r="BH875" t="s"/>
      <c r="BI875" t="s"/>
      <c r="BJ875" t="s"/>
      <c r="BK875" t="s"/>
      <c r="BL875" t="s"/>
      <c r="BM875" t="s"/>
      <c r="BN875" t="s"/>
      <c r="BO875" t="s"/>
      <c r="BP875" t="s"/>
      <c r="BQ875" t="s"/>
      <c r="BR875" t="s">
        <v>93</v>
      </c>
    </row>
    <row r="876" spans="1:70">
      <c r="A876" t="s">
        <v>70</v>
      </c>
      <c r="B876" t="s">
        <v>71</v>
      </c>
      <c r="C876" t="s">
        <v>72</v>
      </c>
      <c r="D876" t="n">
        <v>2</v>
      </c>
      <c r="E876" t="s">
        <v>504</v>
      </c>
      <c r="F876" t="n">
        <v>-1</v>
      </c>
      <c r="G876" t="s">
        <v>74</v>
      </c>
      <c r="H876" t="s">
        <v>75</v>
      </c>
      <c r="I876" t="s"/>
      <c r="J876" t="s">
        <v>76</v>
      </c>
      <c r="K876" t="n">
        <v>93</v>
      </c>
      <c r="L876" t="s">
        <v>77</v>
      </c>
      <c r="M876" t="s"/>
      <c r="N876" t="s">
        <v>129</v>
      </c>
      <c r="O876" t="s">
        <v>79</v>
      </c>
      <c r="P876" t="s">
        <v>504</v>
      </c>
      <c r="Q876" t="s"/>
      <c r="R876" t="s">
        <v>80</v>
      </c>
      <c r="S876" t="s">
        <v>256</v>
      </c>
      <c r="T876" t="s">
        <v>82</v>
      </c>
      <c r="U876" t="s"/>
      <c r="V876" t="s">
        <v>83</v>
      </c>
      <c r="W876" t="s">
        <v>140</v>
      </c>
      <c r="X876" t="s"/>
      <c r="Y876" t="s">
        <v>85</v>
      </c>
      <c r="Z876">
        <f>HYPERLINK("https://hotelmonitor-cachepage.eclerx.com/savepage/tk_15427244510841014_sr_2029.html","info")</f>
        <v/>
      </c>
      <c r="AA876" t="n">
        <v>-5951939</v>
      </c>
      <c r="AB876" t="s"/>
      <c r="AC876" t="s"/>
      <c r="AD876" t="s">
        <v>86</v>
      </c>
      <c r="AE876" t="s"/>
      <c r="AF876" t="s"/>
      <c r="AG876" t="s"/>
      <c r="AH876" t="s"/>
      <c r="AI876" t="s"/>
      <c r="AJ876" t="s"/>
      <c r="AK876" t="s">
        <v>87</v>
      </c>
      <c r="AL876" t="s">
        <v>88</v>
      </c>
      <c r="AM876" t="s"/>
      <c r="AN876" t="s">
        <v>87</v>
      </c>
      <c r="AO876" t="s"/>
      <c r="AP876" t="n">
        <v>58</v>
      </c>
      <c r="AQ876" t="s">
        <v>89</v>
      </c>
      <c r="AR876" t="s">
        <v>90</v>
      </c>
      <c r="AS876" t="s"/>
      <c r="AT876" t="s">
        <v>91</v>
      </c>
      <c r="AU876" t="s"/>
      <c r="AV876" t="s"/>
      <c r="AW876" t="s"/>
      <c r="AX876" t="s"/>
      <c r="AY876" t="n">
        <v>5951939</v>
      </c>
      <c r="AZ876" t="s">
        <v>505</v>
      </c>
      <c r="BA876" t="s"/>
      <c r="BB876" t="n">
        <v>27913</v>
      </c>
      <c r="BC876" t="n">
        <v>11.343083381653</v>
      </c>
      <c r="BD876" t="n">
        <v>44.505006978481</v>
      </c>
      <c r="BE876" t="s"/>
      <c r="BF876" t="s"/>
      <c r="BG876" t="s"/>
      <c r="BH876" t="s"/>
      <c r="BI876" t="s"/>
      <c r="BJ876" t="s"/>
      <c r="BK876" t="s"/>
      <c r="BL876" t="s"/>
      <c r="BM876" t="s"/>
      <c r="BN876" t="s"/>
      <c r="BO876" t="s"/>
      <c r="BP876" t="s"/>
      <c r="BQ876" t="s"/>
      <c r="BR876" t="s">
        <v>93</v>
      </c>
    </row>
    <row r="877" spans="1:70">
      <c r="A877" t="s">
        <v>70</v>
      </c>
      <c r="B877" t="s">
        <v>71</v>
      </c>
      <c r="C877" t="s">
        <v>72</v>
      </c>
      <c r="D877" t="n">
        <v>2</v>
      </c>
      <c r="E877" t="s">
        <v>504</v>
      </c>
      <c r="F877" t="n">
        <v>-1</v>
      </c>
      <c r="G877" t="s">
        <v>74</v>
      </c>
      <c r="H877" t="s">
        <v>75</v>
      </c>
      <c r="I877" t="s"/>
      <c r="J877" t="s">
        <v>76</v>
      </c>
      <c r="K877" t="n">
        <v>109</v>
      </c>
      <c r="L877" t="s">
        <v>77</v>
      </c>
      <c r="M877" t="s"/>
      <c r="N877" t="s">
        <v>310</v>
      </c>
      <c r="O877" t="s">
        <v>79</v>
      </c>
      <c r="P877" t="s">
        <v>504</v>
      </c>
      <c r="Q877" t="s"/>
      <c r="R877" t="s">
        <v>80</v>
      </c>
      <c r="S877" t="s">
        <v>81</v>
      </c>
      <c r="T877" t="s">
        <v>82</v>
      </c>
      <c r="U877" t="s"/>
      <c r="V877" t="s">
        <v>83</v>
      </c>
      <c r="W877" t="s">
        <v>84</v>
      </c>
      <c r="X877" t="s"/>
      <c r="Y877" t="s">
        <v>85</v>
      </c>
      <c r="Z877">
        <f>HYPERLINK("https://hotelmonitor-cachepage.eclerx.com/savepage/tk_15427244510841014_sr_2029.html","info")</f>
        <v/>
      </c>
      <c r="AA877" t="n">
        <v>-5951939</v>
      </c>
      <c r="AB877" t="s"/>
      <c r="AC877" t="s"/>
      <c r="AD877" t="s">
        <v>86</v>
      </c>
      <c r="AE877" t="s"/>
      <c r="AF877" t="s"/>
      <c r="AG877" t="s"/>
      <c r="AH877" t="s"/>
      <c r="AI877" t="s"/>
      <c r="AJ877" t="s"/>
      <c r="AK877" t="s">
        <v>87</v>
      </c>
      <c r="AL877" t="s">
        <v>88</v>
      </c>
      <c r="AM877" t="s"/>
      <c r="AN877" t="s">
        <v>87</v>
      </c>
      <c r="AO877" t="s"/>
      <c r="AP877" t="n">
        <v>58</v>
      </c>
      <c r="AQ877" t="s">
        <v>89</v>
      </c>
      <c r="AR877" t="s">
        <v>90</v>
      </c>
      <c r="AS877" t="s"/>
      <c r="AT877" t="s">
        <v>91</v>
      </c>
      <c r="AU877" t="s"/>
      <c r="AV877" t="s"/>
      <c r="AW877" t="s"/>
      <c r="AX877" t="s"/>
      <c r="AY877" t="n">
        <v>5951939</v>
      </c>
      <c r="AZ877" t="s">
        <v>505</v>
      </c>
      <c r="BA877" t="s"/>
      <c r="BB877" t="n">
        <v>27913</v>
      </c>
      <c r="BC877" t="n">
        <v>11.343083381653</v>
      </c>
      <c r="BD877" t="n">
        <v>44.505006978481</v>
      </c>
      <c r="BE877" t="s"/>
      <c r="BF877" t="s"/>
      <c r="BG877" t="s"/>
      <c r="BH877" t="s"/>
      <c r="BI877" t="s"/>
      <c r="BJ877" t="s"/>
      <c r="BK877" t="s"/>
      <c r="BL877" t="s"/>
      <c r="BM877" t="s"/>
      <c r="BN877" t="s"/>
      <c r="BO877" t="s"/>
      <c r="BP877" t="s"/>
      <c r="BQ877" t="s"/>
      <c r="BR877" t="s">
        <v>93</v>
      </c>
    </row>
    <row r="878" spans="1:70">
      <c r="A878" t="s">
        <v>70</v>
      </c>
      <c r="B878" t="s">
        <v>71</v>
      </c>
      <c r="C878" t="s">
        <v>72</v>
      </c>
      <c r="D878" t="n">
        <v>2</v>
      </c>
      <c r="E878" t="s">
        <v>504</v>
      </c>
      <c r="F878" t="n">
        <v>-1</v>
      </c>
      <c r="G878" t="s">
        <v>74</v>
      </c>
      <c r="H878" t="s">
        <v>75</v>
      </c>
      <c r="I878" t="s"/>
      <c r="J878" t="s">
        <v>76</v>
      </c>
      <c r="K878" t="n">
        <v>109</v>
      </c>
      <c r="L878" t="s">
        <v>77</v>
      </c>
      <c r="M878" t="s"/>
      <c r="N878" t="s">
        <v>129</v>
      </c>
      <c r="O878" t="s">
        <v>79</v>
      </c>
      <c r="P878" t="s">
        <v>504</v>
      </c>
      <c r="Q878" t="s"/>
      <c r="R878" t="s">
        <v>80</v>
      </c>
      <c r="S878" t="s">
        <v>81</v>
      </c>
      <c r="T878" t="s">
        <v>82</v>
      </c>
      <c r="U878" t="s"/>
      <c r="V878" t="s">
        <v>83</v>
      </c>
      <c r="W878" t="s">
        <v>84</v>
      </c>
      <c r="X878" t="s"/>
      <c r="Y878" t="s">
        <v>85</v>
      </c>
      <c r="Z878">
        <f>HYPERLINK("https://hotelmonitor-cachepage.eclerx.com/savepage/tk_15427244510841014_sr_2029.html","info")</f>
        <v/>
      </c>
      <c r="AA878" t="n">
        <v>-5951939</v>
      </c>
      <c r="AB878" t="s"/>
      <c r="AC878" t="s"/>
      <c r="AD878" t="s">
        <v>86</v>
      </c>
      <c r="AE878" t="s"/>
      <c r="AF878" t="s"/>
      <c r="AG878" t="s"/>
      <c r="AH878" t="s"/>
      <c r="AI878" t="s"/>
      <c r="AJ878" t="s"/>
      <c r="AK878" t="s">
        <v>87</v>
      </c>
      <c r="AL878" t="s">
        <v>88</v>
      </c>
      <c r="AM878" t="s"/>
      <c r="AN878" t="s">
        <v>87</v>
      </c>
      <c r="AO878" t="s"/>
      <c r="AP878" t="n">
        <v>58</v>
      </c>
      <c r="AQ878" t="s">
        <v>89</v>
      </c>
      <c r="AR878" t="s">
        <v>90</v>
      </c>
      <c r="AS878" t="s"/>
      <c r="AT878" t="s">
        <v>91</v>
      </c>
      <c r="AU878" t="s"/>
      <c r="AV878" t="s"/>
      <c r="AW878" t="s"/>
      <c r="AX878" t="s"/>
      <c r="AY878" t="n">
        <v>5951939</v>
      </c>
      <c r="AZ878" t="s">
        <v>505</v>
      </c>
      <c r="BA878" t="s"/>
      <c r="BB878" t="n">
        <v>27913</v>
      </c>
      <c r="BC878" t="n">
        <v>11.343083381653</v>
      </c>
      <c r="BD878" t="n">
        <v>44.505006978481</v>
      </c>
      <c r="BE878" t="s"/>
      <c r="BF878" t="s"/>
      <c r="BG878" t="s"/>
      <c r="BH878" t="s"/>
      <c r="BI878" t="s"/>
      <c r="BJ878" t="s"/>
      <c r="BK878" t="s"/>
      <c r="BL878" t="s"/>
      <c r="BM878" t="s"/>
      <c r="BN878" t="s"/>
      <c r="BO878" t="s"/>
      <c r="BP878" t="s"/>
      <c r="BQ878" t="s"/>
      <c r="BR878" t="s">
        <v>93</v>
      </c>
    </row>
    <row r="879" spans="1:70">
      <c r="A879" t="s">
        <v>70</v>
      </c>
      <c r="B879" t="s">
        <v>71</v>
      </c>
      <c r="C879" t="s">
        <v>72</v>
      </c>
      <c r="D879" t="n">
        <v>2</v>
      </c>
      <c r="E879" t="s">
        <v>506</v>
      </c>
      <c r="F879" t="n">
        <v>-1</v>
      </c>
      <c r="G879" t="s">
        <v>74</v>
      </c>
      <c r="H879" t="s">
        <v>75</v>
      </c>
      <c r="I879" t="s"/>
      <c r="J879" t="s">
        <v>76</v>
      </c>
      <c r="K879" t="n">
        <v>90</v>
      </c>
      <c r="L879" t="s">
        <v>77</v>
      </c>
      <c r="M879" t="s"/>
      <c r="N879" t="s">
        <v>507</v>
      </c>
      <c r="O879" t="s">
        <v>79</v>
      </c>
      <c r="P879" t="s">
        <v>506</v>
      </c>
      <c r="Q879" t="s"/>
      <c r="R879" t="s">
        <v>80</v>
      </c>
      <c r="S879" t="s">
        <v>302</v>
      </c>
      <c r="T879" t="s">
        <v>82</v>
      </c>
      <c r="U879" t="s"/>
      <c r="V879" t="s">
        <v>83</v>
      </c>
      <c r="W879" t="s">
        <v>84</v>
      </c>
      <c r="X879" t="s"/>
      <c r="Y879" t="s">
        <v>85</v>
      </c>
      <c r="Z879">
        <f>HYPERLINK("https://hotelmonitor-cachepage.eclerx.com/savepage/tk_15427244210625741_sr_2029.html","info")</f>
        <v/>
      </c>
      <c r="AA879" t="n">
        <v>-2311992</v>
      </c>
      <c r="AB879" t="s"/>
      <c r="AC879" t="s"/>
      <c r="AD879" t="s">
        <v>86</v>
      </c>
      <c r="AE879" t="s"/>
      <c r="AF879" t="s"/>
      <c r="AG879" t="s"/>
      <c r="AH879" t="s"/>
      <c r="AI879" t="s"/>
      <c r="AJ879" t="s"/>
      <c r="AK879" t="s">
        <v>87</v>
      </c>
      <c r="AL879" t="s">
        <v>88</v>
      </c>
      <c r="AM879" t="s"/>
      <c r="AN879" t="s">
        <v>87</v>
      </c>
      <c r="AO879" t="s"/>
      <c r="AP879" t="n">
        <v>46</v>
      </c>
      <c r="AQ879" t="s">
        <v>89</v>
      </c>
      <c r="AR879" t="s">
        <v>96</v>
      </c>
      <c r="AS879" t="s"/>
      <c r="AT879" t="s">
        <v>91</v>
      </c>
      <c r="AU879" t="s"/>
      <c r="AV879" t="s"/>
      <c r="AW879" t="s"/>
      <c r="AX879" t="s"/>
      <c r="AY879" t="n">
        <v>2311992</v>
      </c>
      <c r="AZ879" t="s">
        <v>508</v>
      </c>
      <c r="BA879" t="s"/>
      <c r="BB879" t="n">
        <v>100974</v>
      </c>
      <c r="BC879" t="n">
        <v>10.318356156349</v>
      </c>
      <c r="BD879" t="n">
        <v>44.808292022686</v>
      </c>
      <c r="BE879" t="s"/>
      <c r="BF879" t="s"/>
      <c r="BG879" t="s"/>
      <c r="BH879" t="s"/>
      <c r="BI879" t="s"/>
      <c r="BJ879" t="s"/>
      <c r="BK879" t="s"/>
      <c r="BL879" t="s"/>
      <c r="BM879" t="s"/>
      <c r="BN879" t="s"/>
      <c r="BO879" t="s"/>
      <c r="BP879" t="s"/>
      <c r="BQ879" t="s"/>
      <c r="BR879" t="s">
        <v>93</v>
      </c>
    </row>
    <row r="880" spans="1:70">
      <c r="A880" t="s">
        <v>70</v>
      </c>
      <c r="B880" t="s">
        <v>71</v>
      </c>
      <c r="C880" t="s">
        <v>72</v>
      </c>
      <c r="D880" t="n">
        <v>2</v>
      </c>
      <c r="E880" t="s">
        <v>506</v>
      </c>
      <c r="F880" t="n">
        <v>-1</v>
      </c>
      <c r="G880" t="s">
        <v>74</v>
      </c>
      <c r="H880" t="s">
        <v>75</v>
      </c>
      <c r="I880" t="s"/>
      <c r="J880" t="s">
        <v>76</v>
      </c>
      <c r="K880" t="n">
        <v>91</v>
      </c>
      <c r="L880" t="s">
        <v>77</v>
      </c>
      <c r="M880" t="s"/>
      <c r="N880" t="s">
        <v>509</v>
      </c>
      <c r="O880" t="s">
        <v>79</v>
      </c>
      <c r="P880" t="s">
        <v>506</v>
      </c>
      <c r="Q880" t="s"/>
      <c r="R880" t="s">
        <v>80</v>
      </c>
      <c r="S880" t="s">
        <v>185</v>
      </c>
      <c r="T880" t="s">
        <v>82</v>
      </c>
      <c r="U880" t="s"/>
      <c r="V880" t="s">
        <v>83</v>
      </c>
      <c r="W880" t="s">
        <v>140</v>
      </c>
      <c r="X880" t="s"/>
      <c r="Y880" t="s">
        <v>85</v>
      </c>
      <c r="Z880">
        <f>HYPERLINK("https://hotelmonitor-cachepage.eclerx.com/savepage/tk_15427244210625741_sr_2029.html","info")</f>
        <v/>
      </c>
      <c r="AA880" t="n">
        <v>-2311992</v>
      </c>
      <c r="AB880" t="s"/>
      <c r="AC880" t="s"/>
      <c r="AD880" t="s">
        <v>86</v>
      </c>
      <c r="AE880" t="s"/>
      <c r="AF880" t="s"/>
      <c r="AG880" t="s"/>
      <c r="AH880" t="s"/>
      <c r="AI880" t="s"/>
      <c r="AJ880" t="s"/>
      <c r="AK880" t="s">
        <v>87</v>
      </c>
      <c r="AL880" t="s">
        <v>88</v>
      </c>
      <c r="AM880" t="s"/>
      <c r="AN880" t="s">
        <v>87</v>
      </c>
      <c r="AO880" t="s"/>
      <c r="AP880" t="n">
        <v>46</v>
      </c>
      <c r="AQ880" t="s">
        <v>89</v>
      </c>
      <c r="AR880" t="s">
        <v>90</v>
      </c>
      <c r="AS880" t="s"/>
      <c r="AT880" t="s">
        <v>91</v>
      </c>
      <c r="AU880" t="s"/>
      <c r="AV880" t="s"/>
      <c r="AW880" t="s"/>
      <c r="AX880" t="s"/>
      <c r="AY880" t="n">
        <v>2311992</v>
      </c>
      <c r="AZ880" t="s">
        <v>508</v>
      </c>
      <c r="BA880" t="s"/>
      <c r="BB880" t="n">
        <v>100974</v>
      </c>
      <c r="BC880" t="n">
        <v>10.318356156349</v>
      </c>
      <c r="BD880" t="n">
        <v>44.808292022686</v>
      </c>
      <c r="BE880" t="s"/>
      <c r="BF880" t="s"/>
      <c r="BG880" t="s"/>
      <c r="BH880" t="s"/>
      <c r="BI880" t="s"/>
      <c r="BJ880" t="s"/>
      <c r="BK880" t="s"/>
      <c r="BL880" t="s"/>
      <c r="BM880" t="s"/>
      <c r="BN880" t="s"/>
      <c r="BO880" t="s"/>
      <c r="BP880" t="s"/>
      <c r="BQ880" t="s"/>
      <c r="BR880" t="s">
        <v>93</v>
      </c>
    </row>
    <row r="881" spans="1:70">
      <c r="A881" t="s">
        <v>70</v>
      </c>
      <c r="B881" t="s">
        <v>71</v>
      </c>
      <c r="C881" t="s">
        <v>72</v>
      </c>
      <c r="D881" t="n">
        <v>2</v>
      </c>
      <c r="E881" t="s">
        <v>506</v>
      </c>
      <c r="F881" t="n">
        <v>-1</v>
      </c>
      <c r="G881" t="s">
        <v>74</v>
      </c>
      <c r="H881" t="s">
        <v>75</v>
      </c>
      <c r="I881" t="s"/>
      <c r="J881" t="s">
        <v>76</v>
      </c>
      <c r="K881" t="n">
        <v>95</v>
      </c>
      <c r="L881" t="s">
        <v>77</v>
      </c>
      <c r="M881" t="s"/>
      <c r="N881" t="s">
        <v>131</v>
      </c>
      <c r="O881" t="s">
        <v>79</v>
      </c>
      <c r="P881" t="s">
        <v>506</v>
      </c>
      <c r="Q881" t="s"/>
      <c r="R881" t="s">
        <v>80</v>
      </c>
      <c r="S881" t="s">
        <v>218</v>
      </c>
      <c r="T881" t="s">
        <v>82</v>
      </c>
      <c r="U881" t="s"/>
      <c r="V881" t="s">
        <v>83</v>
      </c>
      <c r="W881" t="s">
        <v>84</v>
      </c>
      <c r="X881" t="s"/>
      <c r="Y881" t="s">
        <v>85</v>
      </c>
      <c r="Z881">
        <f>HYPERLINK("https://hotelmonitor-cachepage.eclerx.com/savepage/tk_15427244210625741_sr_2029.html","info")</f>
        <v/>
      </c>
      <c r="AA881" t="n">
        <v>-2311992</v>
      </c>
      <c r="AB881" t="s"/>
      <c r="AC881" t="s"/>
      <c r="AD881" t="s">
        <v>86</v>
      </c>
      <c r="AE881" t="s"/>
      <c r="AF881" t="s"/>
      <c r="AG881" t="s"/>
      <c r="AH881" t="s"/>
      <c r="AI881" t="s"/>
      <c r="AJ881" t="s"/>
      <c r="AK881" t="s">
        <v>87</v>
      </c>
      <c r="AL881" t="s">
        <v>88</v>
      </c>
      <c r="AM881" t="s"/>
      <c r="AN881" t="s">
        <v>87</v>
      </c>
      <c r="AO881" t="s"/>
      <c r="AP881" t="n">
        <v>46</v>
      </c>
      <c r="AQ881" t="s">
        <v>89</v>
      </c>
      <c r="AR881" t="s">
        <v>99</v>
      </c>
      <c r="AS881" t="s"/>
      <c r="AT881" t="s">
        <v>91</v>
      </c>
      <c r="AU881" t="s"/>
      <c r="AV881" t="s"/>
      <c r="AW881" t="s"/>
      <c r="AX881" t="s"/>
      <c r="AY881" t="n">
        <v>2311992</v>
      </c>
      <c r="AZ881" t="s">
        <v>508</v>
      </c>
      <c r="BA881" t="s"/>
      <c r="BB881" t="n">
        <v>100974</v>
      </c>
      <c r="BC881" t="n">
        <v>10.318356156349</v>
      </c>
      <c r="BD881" t="n">
        <v>44.808292022686</v>
      </c>
      <c r="BE881" t="s"/>
      <c r="BF881" t="s"/>
      <c r="BG881" t="s"/>
      <c r="BH881" t="s"/>
      <c r="BI881" t="s"/>
      <c r="BJ881" t="s"/>
      <c r="BK881" t="s"/>
      <c r="BL881" t="s"/>
      <c r="BM881" t="s"/>
      <c r="BN881" t="s"/>
      <c r="BO881" t="s"/>
      <c r="BP881" t="s"/>
      <c r="BQ881" t="s"/>
      <c r="BR881" t="s">
        <v>93</v>
      </c>
    </row>
    <row r="882" spans="1:70">
      <c r="A882" t="s">
        <v>70</v>
      </c>
      <c r="B882" t="s">
        <v>71</v>
      </c>
      <c r="C882" t="s">
        <v>72</v>
      </c>
      <c r="D882" t="n">
        <v>2</v>
      </c>
      <c r="E882" t="s">
        <v>506</v>
      </c>
      <c r="F882" t="n">
        <v>-1</v>
      </c>
      <c r="G882" t="s">
        <v>74</v>
      </c>
      <c r="H882" t="s">
        <v>75</v>
      </c>
      <c r="I882" t="s"/>
      <c r="J882" t="s">
        <v>76</v>
      </c>
      <c r="K882" t="n">
        <v>99</v>
      </c>
      <c r="L882" t="s">
        <v>77</v>
      </c>
      <c r="M882" t="s"/>
      <c r="N882" t="s">
        <v>510</v>
      </c>
      <c r="O882" t="s">
        <v>79</v>
      </c>
      <c r="P882" t="s">
        <v>506</v>
      </c>
      <c r="Q882" t="s"/>
      <c r="R882" t="s">
        <v>80</v>
      </c>
      <c r="S882" t="s">
        <v>511</v>
      </c>
      <c r="T882" t="s">
        <v>82</v>
      </c>
      <c r="U882" t="s"/>
      <c r="V882" t="s">
        <v>83</v>
      </c>
      <c r="W882" t="s">
        <v>84</v>
      </c>
      <c r="X882" t="s"/>
      <c r="Y882" t="s">
        <v>85</v>
      </c>
      <c r="Z882">
        <f>HYPERLINK("https://hotelmonitor-cachepage.eclerx.com/savepage/tk_15427244210625741_sr_2029.html","info")</f>
        <v/>
      </c>
      <c r="AA882" t="n">
        <v>-2311992</v>
      </c>
      <c r="AB882" t="s"/>
      <c r="AC882" t="s"/>
      <c r="AD882" t="s">
        <v>86</v>
      </c>
      <c r="AE882" t="s"/>
      <c r="AF882" t="s"/>
      <c r="AG882" t="s"/>
      <c r="AH882" t="s"/>
      <c r="AI882" t="s"/>
      <c r="AJ882" t="s"/>
      <c r="AK882" t="s">
        <v>87</v>
      </c>
      <c r="AL882" t="s">
        <v>88</v>
      </c>
      <c r="AM882" t="s"/>
      <c r="AN882" t="s">
        <v>87</v>
      </c>
      <c r="AO882" t="s"/>
      <c r="AP882" t="n">
        <v>46</v>
      </c>
      <c r="AQ882" t="s">
        <v>89</v>
      </c>
      <c r="AR882" t="s">
        <v>96</v>
      </c>
      <c r="AS882" t="s"/>
      <c r="AT882" t="s">
        <v>91</v>
      </c>
      <c r="AU882" t="s"/>
      <c r="AV882" t="s"/>
      <c r="AW882" t="s"/>
      <c r="AX882" t="s"/>
      <c r="AY882" t="n">
        <v>2311992</v>
      </c>
      <c r="AZ882" t="s">
        <v>508</v>
      </c>
      <c r="BA882" t="s"/>
      <c r="BB882" t="n">
        <v>100974</v>
      </c>
      <c r="BC882" t="n">
        <v>10.318356156349</v>
      </c>
      <c r="BD882" t="n">
        <v>44.808292022686</v>
      </c>
      <c r="BE882" t="s"/>
      <c r="BF882" t="s"/>
      <c r="BG882" t="s"/>
      <c r="BH882" t="s"/>
      <c r="BI882" t="s"/>
      <c r="BJ882" t="s"/>
      <c r="BK882" t="s"/>
      <c r="BL882" t="s"/>
      <c r="BM882" t="s"/>
      <c r="BN882" t="s"/>
      <c r="BO882" t="s"/>
      <c r="BP882" t="s"/>
      <c r="BQ882" t="s"/>
      <c r="BR882" t="s">
        <v>93</v>
      </c>
    </row>
    <row r="883" spans="1:70">
      <c r="A883" t="s">
        <v>70</v>
      </c>
      <c r="B883" t="s">
        <v>71</v>
      </c>
      <c r="C883" t="s">
        <v>72</v>
      </c>
      <c r="D883" t="n">
        <v>2</v>
      </c>
      <c r="E883" t="s">
        <v>506</v>
      </c>
      <c r="F883" t="n">
        <v>-1</v>
      </c>
      <c r="G883" t="s">
        <v>74</v>
      </c>
      <c r="H883" t="s">
        <v>75</v>
      </c>
      <c r="I883" t="s"/>
      <c r="J883" t="s">
        <v>76</v>
      </c>
      <c r="K883" t="n">
        <v>105</v>
      </c>
      <c r="L883" t="s">
        <v>77</v>
      </c>
      <c r="M883" t="s"/>
      <c r="N883" t="s">
        <v>512</v>
      </c>
      <c r="O883" t="s">
        <v>79</v>
      </c>
      <c r="P883" t="s">
        <v>506</v>
      </c>
      <c r="Q883" t="s"/>
      <c r="R883" t="s">
        <v>80</v>
      </c>
      <c r="S883" t="s">
        <v>312</v>
      </c>
      <c r="T883" t="s">
        <v>82</v>
      </c>
      <c r="U883" t="s"/>
      <c r="V883" t="s">
        <v>83</v>
      </c>
      <c r="W883" t="s">
        <v>140</v>
      </c>
      <c r="X883" t="s"/>
      <c r="Y883" t="s">
        <v>85</v>
      </c>
      <c r="Z883">
        <f>HYPERLINK("https://hotelmonitor-cachepage.eclerx.com/savepage/tk_15427244210625741_sr_2029.html","info")</f>
        <v/>
      </c>
      <c r="AA883" t="n">
        <v>-2311992</v>
      </c>
      <c r="AB883" t="s"/>
      <c r="AC883" t="s"/>
      <c r="AD883" t="s">
        <v>86</v>
      </c>
      <c r="AE883" t="s"/>
      <c r="AF883" t="s"/>
      <c r="AG883" t="s"/>
      <c r="AH883" t="s"/>
      <c r="AI883" t="s"/>
      <c r="AJ883" t="s"/>
      <c r="AK883" t="s">
        <v>87</v>
      </c>
      <c r="AL883" t="s">
        <v>88</v>
      </c>
      <c r="AM883" t="s"/>
      <c r="AN883" t="s">
        <v>87</v>
      </c>
      <c r="AO883" t="s"/>
      <c r="AP883" t="n">
        <v>46</v>
      </c>
      <c r="AQ883" t="s">
        <v>89</v>
      </c>
      <c r="AR883" t="s">
        <v>90</v>
      </c>
      <c r="AS883" t="s"/>
      <c r="AT883" t="s">
        <v>91</v>
      </c>
      <c r="AU883" t="s"/>
      <c r="AV883" t="s"/>
      <c r="AW883" t="s"/>
      <c r="AX883" t="s"/>
      <c r="AY883" t="n">
        <v>2311992</v>
      </c>
      <c r="AZ883" t="s">
        <v>508</v>
      </c>
      <c r="BA883" t="s"/>
      <c r="BB883" t="n">
        <v>100974</v>
      </c>
      <c r="BC883" t="n">
        <v>10.318356156349</v>
      </c>
      <c r="BD883" t="n">
        <v>44.808292022686</v>
      </c>
      <c r="BE883" t="s"/>
      <c r="BF883" t="s"/>
      <c r="BG883" t="s"/>
      <c r="BH883" t="s"/>
      <c r="BI883" t="s"/>
      <c r="BJ883" t="s"/>
      <c r="BK883" t="s"/>
      <c r="BL883" t="s"/>
      <c r="BM883" t="s"/>
      <c r="BN883" t="s"/>
      <c r="BO883" t="s"/>
      <c r="BP883" t="s"/>
      <c r="BQ883" t="s"/>
      <c r="BR883" t="s">
        <v>93</v>
      </c>
    </row>
    <row r="884" spans="1:70">
      <c r="A884" t="s">
        <v>70</v>
      </c>
      <c r="B884" t="s">
        <v>71</v>
      </c>
      <c r="C884" t="s">
        <v>72</v>
      </c>
      <c r="D884" t="n">
        <v>2</v>
      </c>
      <c r="E884" t="s">
        <v>506</v>
      </c>
      <c r="F884" t="n">
        <v>-1</v>
      </c>
      <c r="G884" t="s">
        <v>74</v>
      </c>
      <c r="H884" t="s">
        <v>75</v>
      </c>
      <c r="I884" t="s"/>
      <c r="J884" t="s">
        <v>76</v>
      </c>
      <c r="K884" t="n">
        <v>107</v>
      </c>
      <c r="L884" t="s">
        <v>77</v>
      </c>
      <c r="M884" t="s"/>
      <c r="N884" t="s">
        <v>131</v>
      </c>
      <c r="O884" t="s">
        <v>79</v>
      </c>
      <c r="P884" t="s">
        <v>506</v>
      </c>
      <c r="Q884" t="s"/>
      <c r="R884" t="s">
        <v>80</v>
      </c>
      <c r="S884" t="s">
        <v>187</v>
      </c>
      <c r="T884" t="s">
        <v>82</v>
      </c>
      <c r="U884" t="s"/>
      <c r="V884" t="s">
        <v>83</v>
      </c>
      <c r="W884" t="s">
        <v>140</v>
      </c>
      <c r="X884" t="s"/>
      <c r="Y884" t="s">
        <v>85</v>
      </c>
      <c r="Z884">
        <f>HYPERLINK("https://hotelmonitor-cachepage.eclerx.com/savepage/tk_15427244210625741_sr_2029.html","info")</f>
        <v/>
      </c>
      <c r="AA884" t="n">
        <v>-2311992</v>
      </c>
      <c r="AB884" t="s"/>
      <c r="AC884" t="s"/>
      <c r="AD884" t="s">
        <v>86</v>
      </c>
      <c r="AE884" t="s"/>
      <c r="AF884" t="s"/>
      <c r="AG884" t="s"/>
      <c r="AH884" t="s"/>
      <c r="AI884" t="s"/>
      <c r="AJ884" t="s"/>
      <c r="AK884" t="s">
        <v>87</v>
      </c>
      <c r="AL884" t="s">
        <v>88</v>
      </c>
      <c r="AM884" t="s"/>
      <c r="AN884" t="s">
        <v>87</v>
      </c>
      <c r="AO884" t="s"/>
      <c r="AP884" t="n">
        <v>46</v>
      </c>
      <c r="AQ884" t="s">
        <v>89</v>
      </c>
      <c r="AR884" t="s">
        <v>99</v>
      </c>
      <c r="AS884" t="s"/>
      <c r="AT884" t="s">
        <v>91</v>
      </c>
      <c r="AU884" t="s"/>
      <c r="AV884" t="s"/>
      <c r="AW884" t="s"/>
      <c r="AX884" t="s"/>
      <c r="AY884" t="n">
        <v>2311992</v>
      </c>
      <c r="AZ884" t="s">
        <v>508</v>
      </c>
      <c r="BA884" t="s"/>
      <c r="BB884" t="n">
        <v>100974</v>
      </c>
      <c r="BC884" t="n">
        <v>10.318356156349</v>
      </c>
      <c r="BD884" t="n">
        <v>44.808292022686</v>
      </c>
      <c r="BE884" t="s"/>
      <c r="BF884" t="s"/>
      <c r="BG884" t="s"/>
      <c r="BH884" t="s"/>
      <c r="BI884" t="s"/>
      <c r="BJ884" t="s"/>
      <c r="BK884" t="s"/>
      <c r="BL884" t="s"/>
      <c r="BM884" t="s"/>
      <c r="BN884" t="s"/>
      <c r="BO884" t="s"/>
      <c r="BP884" t="s"/>
      <c r="BQ884" t="s"/>
      <c r="BR884" t="s">
        <v>93</v>
      </c>
    </row>
    <row r="885" spans="1:70">
      <c r="A885" t="s">
        <v>70</v>
      </c>
      <c r="B885" t="s">
        <v>71</v>
      </c>
      <c r="C885" t="s">
        <v>72</v>
      </c>
      <c r="D885" t="n">
        <v>2</v>
      </c>
      <c r="E885" t="s">
        <v>506</v>
      </c>
      <c r="F885" t="n">
        <v>-1</v>
      </c>
      <c r="G885" t="s">
        <v>74</v>
      </c>
      <c r="H885" t="s">
        <v>75</v>
      </c>
      <c r="I885" t="s"/>
      <c r="J885" t="s">
        <v>76</v>
      </c>
      <c r="K885" t="n">
        <v>108</v>
      </c>
      <c r="L885" t="s">
        <v>77</v>
      </c>
      <c r="M885" t="s"/>
      <c r="N885" t="s">
        <v>509</v>
      </c>
      <c r="O885" t="s">
        <v>79</v>
      </c>
      <c r="P885" t="s">
        <v>506</v>
      </c>
      <c r="Q885" t="s"/>
      <c r="R885" t="s">
        <v>80</v>
      </c>
      <c r="S885" t="s">
        <v>234</v>
      </c>
      <c r="T885" t="s">
        <v>82</v>
      </c>
      <c r="U885" t="s"/>
      <c r="V885" t="s">
        <v>83</v>
      </c>
      <c r="W885" t="s">
        <v>84</v>
      </c>
      <c r="X885" t="s"/>
      <c r="Y885" t="s">
        <v>85</v>
      </c>
      <c r="Z885">
        <f>HYPERLINK("https://hotelmonitor-cachepage.eclerx.com/savepage/tk_15427244210625741_sr_2029.html","info")</f>
        <v/>
      </c>
      <c r="AA885" t="n">
        <v>-2311992</v>
      </c>
      <c r="AB885" t="s"/>
      <c r="AC885" t="s"/>
      <c r="AD885" t="s">
        <v>86</v>
      </c>
      <c r="AE885" t="s"/>
      <c r="AF885" t="s"/>
      <c r="AG885" t="s"/>
      <c r="AH885" t="s"/>
      <c r="AI885" t="s"/>
      <c r="AJ885" t="s"/>
      <c r="AK885" t="s">
        <v>87</v>
      </c>
      <c r="AL885" t="s">
        <v>88</v>
      </c>
      <c r="AM885" t="s"/>
      <c r="AN885" t="s">
        <v>87</v>
      </c>
      <c r="AO885" t="s"/>
      <c r="AP885" t="n">
        <v>46</v>
      </c>
      <c r="AQ885" t="s">
        <v>89</v>
      </c>
      <c r="AR885" t="s">
        <v>90</v>
      </c>
      <c r="AS885" t="s"/>
      <c r="AT885" t="s">
        <v>91</v>
      </c>
      <c r="AU885" t="s"/>
      <c r="AV885" t="s"/>
      <c r="AW885" t="s"/>
      <c r="AX885" t="s"/>
      <c r="AY885" t="n">
        <v>2311992</v>
      </c>
      <c r="AZ885" t="s">
        <v>508</v>
      </c>
      <c r="BA885" t="s"/>
      <c r="BB885" t="n">
        <v>100974</v>
      </c>
      <c r="BC885" t="n">
        <v>10.318356156349</v>
      </c>
      <c r="BD885" t="n">
        <v>44.808292022686</v>
      </c>
      <c r="BE885" t="s"/>
      <c r="BF885" t="s"/>
      <c r="BG885" t="s"/>
      <c r="BH885" t="s"/>
      <c r="BI885" t="s"/>
      <c r="BJ885" t="s"/>
      <c r="BK885" t="s"/>
      <c r="BL885" t="s"/>
      <c r="BM885" t="s"/>
      <c r="BN885" t="s"/>
      <c r="BO885" t="s"/>
      <c r="BP885" t="s"/>
      <c r="BQ885" t="s"/>
      <c r="BR885" t="s">
        <v>93</v>
      </c>
    </row>
    <row r="886" spans="1:70">
      <c r="A886" t="s">
        <v>70</v>
      </c>
      <c r="B886" t="s">
        <v>71</v>
      </c>
      <c r="C886" t="s">
        <v>72</v>
      </c>
      <c r="D886" t="n">
        <v>2</v>
      </c>
      <c r="E886" t="s">
        <v>506</v>
      </c>
      <c r="F886" t="n">
        <v>-1</v>
      </c>
      <c r="G886" t="s">
        <v>74</v>
      </c>
      <c r="H886" t="s">
        <v>75</v>
      </c>
      <c r="I886" t="s"/>
      <c r="J886" t="s">
        <v>76</v>
      </c>
      <c r="K886" t="n">
        <v>119</v>
      </c>
      <c r="L886" t="s">
        <v>77</v>
      </c>
      <c r="M886" t="s"/>
      <c r="N886" t="s">
        <v>513</v>
      </c>
      <c r="O886" t="s">
        <v>79</v>
      </c>
      <c r="P886" t="s">
        <v>506</v>
      </c>
      <c r="Q886" t="s"/>
      <c r="R886" t="s">
        <v>80</v>
      </c>
      <c r="S886" t="s">
        <v>409</v>
      </c>
      <c r="T886" t="s">
        <v>82</v>
      </c>
      <c r="U886" t="s"/>
      <c r="V886" t="s">
        <v>83</v>
      </c>
      <c r="W886" t="s">
        <v>140</v>
      </c>
      <c r="X886" t="s"/>
      <c r="Y886" t="s">
        <v>85</v>
      </c>
      <c r="Z886">
        <f>HYPERLINK("https://hotelmonitor-cachepage.eclerx.com/savepage/tk_15427244210625741_sr_2029.html","info")</f>
        <v/>
      </c>
      <c r="AA886" t="n">
        <v>-2311992</v>
      </c>
      <c r="AB886" t="s"/>
      <c r="AC886" t="s"/>
      <c r="AD886" t="s">
        <v>86</v>
      </c>
      <c r="AE886" t="s"/>
      <c r="AF886" t="s"/>
      <c r="AG886" t="s"/>
      <c r="AH886" t="s"/>
      <c r="AI886" t="s"/>
      <c r="AJ886" t="s"/>
      <c r="AK886" t="s">
        <v>87</v>
      </c>
      <c r="AL886" t="s">
        <v>88</v>
      </c>
      <c r="AM886" t="s"/>
      <c r="AN886" t="s">
        <v>87</v>
      </c>
      <c r="AO886" t="s"/>
      <c r="AP886" t="n">
        <v>46</v>
      </c>
      <c r="AQ886" t="s">
        <v>89</v>
      </c>
      <c r="AR886" t="s">
        <v>90</v>
      </c>
      <c r="AS886" t="s"/>
      <c r="AT886" t="s">
        <v>91</v>
      </c>
      <c r="AU886" t="s"/>
      <c r="AV886" t="s"/>
      <c r="AW886" t="s"/>
      <c r="AX886" t="s"/>
      <c r="AY886" t="n">
        <v>2311992</v>
      </c>
      <c r="AZ886" t="s">
        <v>508</v>
      </c>
      <c r="BA886" t="s"/>
      <c r="BB886" t="n">
        <v>100974</v>
      </c>
      <c r="BC886" t="n">
        <v>10.318356156349</v>
      </c>
      <c r="BD886" t="n">
        <v>44.808292022686</v>
      </c>
      <c r="BE886" t="s"/>
      <c r="BF886" t="s"/>
      <c r="BG886" t="s"/>
      <c r="BH886" t="s"/>
      <c r="BI886" t="s"/>
      <c r="BJ886" t="s"/>
      <c r="BK886" t="s"/>
      <c r="BL886" t="s"/>
      <c r="BM886" t="s"/>
      <c r="BN886" t="s"/>
      <c r="BO886" t="s"/>
      <c r="BP886" t="s"/>
      <c r="BQ886" t="s"/>
      <c r="BR886" t="s">
        <v>93</v>
      </c>
    </row>
    <row r="887" spans="1:70">
      <c r="A887" t="s">
        <v>70</v>
      </c>
      <c r="B887" t="s">
        <v>71</v>
      </c>
      <c r="C887" t="s">
        <v>72</v>
      </c>
      <c r="D887" t="n">
        <v>2</v>
      </c>
      <c r="E887" t="s">
        <v>506</v>
      </c>
      <c r="F887" t="n">
        <v>-1</v>
      </c>
      <c r="G887" t="s">
        <v>74</v>
      </c>
      <c r="H887" t="s">
        <v>75</v>
      </c>
      <c r="I887" t="s"/>
      <c r="J887" t="s">
        <v>76</v>
      </c>
      <c r="K887" t="n">
        <v>120</v>
      </c>
      <c r="L887" t="s">
        <v>77</v>
      </c>
      <c r="M887" t="s"/>
      <c r="N887" t="s">
        <v>514</v>
      </c>
      <c r="O887" t="s">
        <v>79</v>
      </c>
      <c r="P887" t="s">
        <v>506</v>
      </c>
      <c r="Q887" t="s"/>
      <c r="R887" t="s">
        <v>80</v>
      </c>
      <c r="S887" t="s">
        <v>515</v>
      </c>
      <c r="T887" t="s">
        <v>82</v>
      </c>
      <c r="U887" t="s"/>
      <c r="V887" t="s">
        <v>83</v>
      </c>
      <c r="W887" t="s">
        <v>84</v>
      </c>
      <c r="X887" t="s"/>
      <c r="Y887" t="s">
        <v>85</v>
      </c>
      <c r="Z887">
        <f>HYPERLINK("https://hotelmonitor-cachepage.eclerx.com/savepage/tk_15427244210625741_sr_2029.html","info")</f>
        <v/>
      </c>
      <c r="AA887" t="n">
        <v>-2311992</v>
      </c>
      <c r="AB887" t="s"/>
      <c r="AC887" t="s"/>
      <c r="AD887" t="s">
        <v>86</v>
      </c>
      <c r="AE887" t="s"/>
      <c r="AF887" t="s"/>
      <c r="AG887" t="s"/>
      <c r="AH887" t="s"/>
      <c r="AI887" t="s"/>
      <c r="AJ887" t="s"/>
      <c r="AK887" t="s">
        <v>87</v>
      </c>
      <c r="AL887" t="s">
        <v>88</v>
      </c>
      <c r="AM887" t="s"/>
      <c r="AN887" t="s">
        <v>87</v>
      </c>
      <c r="AO887" t="s"/>
      <c r="AP887" t="n">
        <v>46</v>
      </c>
      <c r="AQ887" t="s">
        <v>89</v>
      </c>
      <c r="AR887" t="s">
        <v>96</v>
      </c>
      <c r="AS887" t="s"/>
      <c r="AT887" t="s">
        <v>91</v>
      </c>
      <c r="AU887" t="s"/>
      <c r="AV887" t="s"/>
      <c r="AW887" t="s"/>
      <c r="AX887" t="s"/>
      <c r="AY887" t="n">
        <v>2311992</v>
      </c>
      <c r="AZ887" t="s">
        <v>508</v>
      </c>
      <c r="BA887" t="s"/>
      <c r="BB887" t="n">
        <v>100974</v>
      </c>
      <c r="BC887" t="n">
        <v>10.318356156349</v>
      </c>
      <c r="BD887" t="n">
        <v>44.808292022686</v>
      </c>
      <c r="BE887" t="s"/>
      <c r="BF887" t="s"/>
      <c r="BG887" t="s"/>
      <c r="BH887" t="s"/>
      <c r="BI887" t="s"/>
      <c r="BJ887" t="s"/>
      <c r="BK887" t="s"/>
      <c r="BL887" t="s"/>
      <c r="BM887" t="s"/>
      <c r="BN887" t="s"/>
      <c r="BO887" t="s"/>
      <c r="BP887" t="s"/>
      <c r="BQ887" t="s"/>
      <c r="BR887" t="s">
        <v>93</v>
      </c>
    </row>
    <row r="888" spans="1:70">
      <c r="A888" t="s">
        <v>70</v>
      </c>
      <c r="B888" t="s">
        <v>71</v>
      </c>
      <c r="C888" t="s">
        <v>72</v>
      </c>
      <c r="D888" t="n">
        <v>2</v>
      </c>
      <c r="E888" t="s">
        <v>506</v>
      </c>
      <c r="F888" t="n">
        <v>-1</v>
      </c>
      <c r="G888" t="s">
        <v>74</v>
      </c>
      <c r="H888" t="s">
        <v>75</v>
      </c>
      <c r="I888" t="s"/>
      <c r="J888" t="s">
        <v>76</v>
      </c>
      <c r="K888" t="n">
        <v>122</v>
      </c>
      <c r="L888" t="s">
        <v>77</v>
      </c>
      <c r="M888" t="s"/>
      <c r="N888" t="s">
        <v>512</v>
      </c>
      <c r="O888" t="s">
        <v>79</v>
      </c>
      <c r="P888" t="s">
        <v>506</v>
      </c>
      <c r="Q888" t="s"/>
      <c r="R888" t="s">
        <v>80</v>
      </c>
      <c r="S888" t="s">
        <v>313</v>
      </c>
      <c r="T888" t="s">
        <v>82</v>
      </c>
      <c r="U888" t="s"/>
      <c r="V888" t="s">
        <v>83</v>
      </c>
      <c r="W888" t="s">
        <v>84</v>
      </c>
      <c r="X888" t="s"/>
      <c r="Y888" t="s">
        <v>85</v>
      </c>
      <c r="Z888">
        <f>HYPERLINK("https://hotelmonitor-cachepage.eclerx.com/savepage/tk_15427244210625741_sr_2029.html","info")</f>
        <v/>
      </c>
      <c r="AA888" t="n">
        <v>-2311992</v>
      </c>
      <c r="AB888" t="s"/>
      <c r="AC888" t="s"/>
      <c r="AD888" t="s">
        <v>86</v>
      </c>
      <c r="AE888" t="s"/>
      <c r="AF888" t="s"/>
      <c r="AG888" t="s"/>
      <c r="AH888" t="s"/>
      <c r="AI888" t="s"/>
      <c r="AJ888" t="s"/>
      <c r="AK888" t="s">
        <v>87</v>
      </c>
      <c r="AL888" t="s">
        <v>88</v>
      </c>
      <c r="AM888" t="s"/>
      <c r="AN888" t="s">
        <v>87</v>
      </c>
      <c r="AO888" t="s"/>
      <c r="AP888" t="n">
        <v>46</v>
      </c>
      <c r="AQ888" t="s">
        <v>89</v>
      </c>
      <c r="AR888" t="s">
        <v>90</v>
      </c>
      <c r="AS888" t="s"/>
      <c r="AT888" t="s">
        <v>91</v>
      </c>
      <c r="AU888" t="s"/>
      <c r="AV888" t="s"/>
      <c r="AW888" t="s"/>
      <c r="AX888" t="s"/>
      <c r="AY888" t="n">
        <v>2311992</v>
      </c>
      <c r="AZ888" t="s">
        <v>508</v>
      </c>
      <c r="BA888" t="s"/>
      <c r="BB888" t="n">
        <v>100974</v>
      </c>
      <c r="BC888" t="n">
        <v>10.318356156349</v>
      </c>
      <c r="BD888" t="n">
        <v>44.808292022686</v>
      </c>
      <c r="BE888" t="s"/>
      <c r="BF888" t="s"/>
      <c r="BG888" t="s"/>
      <c r="BH888" t="s"/>
      <c r="BI888" t="s"/>
      <c r="BJ888" t="s"/>
      <c r="BK888" t="s"/>
      <c r="BL888" t="s"/>
      <c r="BM888" t="s"/>
      <c r="BN888" t="s"/>
      <c r="BO888" t="s"/>
      <c r="BP888" t="s"/>
      <c r="BQ888" t="s"/>
      <c r="BR888" t="s">
        <v>93</v>
      </c>
    </row>
    <row r="889" spans="1:70">
      <c r="A889" t="s">
        <v>70</v>
      </c>
      <c r="B889" t="s">
        <v>71</v>
      </c>
      <c r="C889" t="s">
        <v>72</v>
      </c>
      <c r="D889" t="n">
        <v>2</v>
      </c>
      <c r="E889" t="s">
        <v>506</v>
      </c>
      <c r="F889" t="n">
        <v>-1</v>
      </c>
      <c r="G889" t="s">
        <v>74</v>
      </c>
      <c r="H889" t="s">
        <v>75</v>
      </c>
      <c r="I889" t="s"/>
      <c r="J889" t="s">
        <v>76</v>
      </c>
      <c r="K889" t="n">
        <v>124</v>
      </c>
      <c r="L889" t="s">
        <v>77</v>
      </c>
      <c r="M889" t="s"/>
      <c r="N889" t="s">
        <v>339</v>
      </c>
      <c r="O889" t="s">
        <v>79</v>
      </c>
      <c r="P889" t="s">
        <v>506</v>
      </c>
      <c r="Q889" t="s"/>
      <c r="R889" t="s">
        <v>80</v>
      </c>
      <c r="S889" t="s">
        <v>516</v>
      </c>
      <c r="T889" t="s">
        <v>82</v>
      </c>
      <c r="U889" t="s"/>
      <c r="V889" t="s">
        <v>83</v>
      </c>
      <c r="W889" t="s">
        <v>140</v>
      </c>
      <c r="X889" t="s"/>
      <c r="Y889" t="s">
        <v>85</v>
      </c>
      <c r="Z889">
        <f>HYPERLINK("https://hotelmonitor-cachepage.eclerx.com/savepage/tk_15427244210625741_sr_2029.html","info")</f>
        <v/>
      </c>
      <c r="AA889" t="n">
        <v>-2311992</v>
      </c>
      <c r="AB889" t="s"/>
      <c r="AC889" t="s"/>
      <c r="AD889" t="s">
        <v>86</v>
      </c>
      <c r="AE889" t="s"/>
      <c r="AF889" t="s"/>
      <c r="AG889" t="s"/>
      <c r="AH889" t="s"/>
      <c r="AI889" t="s"/>
      <c r="AJ889" t="s"/>
      <c r="AK889" t="s">
        <v>87</v>
      </c>
      <c r="AL889" t="s">
        <v>88</v>
      </c>
      <c r="AM889" t="s"/>
      <c r="AN889" t="s">
        <v>87</v>
      </c>
      <c r="AO889" t="s"/>
      <c r="AP889" t="n">
        <v>46</v>
      </c>
      <c r="AQ889" t="s">
        <v>89</v>
      </c>
      <c r="AR889" t="s">
        <v>99</v>
      </c>
      <c r="AS889" t="s"/>
      <c r="AT889" t="s">
        <v>91</v>
      </c>
      <c r="AU889" t="s"/>
      <c r="AV889" t="s"/>
      <c r="AW889" t="s"/>
      <c r="AX889" t="s"/>
      <c r="AY889" t="n">
        <v>2311992</v>
      </c>
      <c r="AZ889" t="s">
        <v>508</v>
      </c>
      <c r="BA889" t="s"/>
      <c r="BB889" t="n">
        <v>100974</v>
      </c>
      <c r="BC889" t="n">
        <v>10.318356156349</v>
      </c>
      <c r="BD889" t="n">
        <v>44.808292022686</v>
      </c>
      <c r="BE889" t="s"/>
      <c r="BF889" t="s"/>
      <c r="BG889" t="s"/>
      <c r="BH889" t="s"/>
      <c r="BI889" t="s"/>
      <c r="BJ889" t="s"/>
      <c r="BK889" t="s"/>
      <c r="BL889" t="s"/>
      <c r="BM889" t="s"/>
      <c r="BN889" t="s"/>
      <c r="BO889" t="s"/>
      <c r="BP889" t="s"/>
      <c r="BQ889" t="s"/>
      <c r="BR889" t="s">
        <v>93</v>
      </c>
    </row>
    <row r="890" spans="1:70">
      <c r="A890" t="s">
        <v>70</v>
      </c>
      <c r="B890" t="s">
        <v>71</v>
      </c>
      <c r="C890" t="s">
        <v>72</v>
      </c>
      <c r="D890" t="n">
        <v>2</v>
      </c>
      <c r="E890" t="s">
        <v>506</v>
      </c>
      <c r="F890" t="n">
        <v>-1</v>
      </c>
      <c r="G890" t="s">
        <v>74</v>
      </c>
      <c r="H890" t="s">
        <v>75</v>
      </c>
      <c r="I890" t="s"/>
      <c r="J890" t="s">
        <v>76</v>
      </c>
      <c r="K890" t="n">
        <v>124</v>
      </c>
      <c r="L890" t="s">
        <v>77</v>
      </c>
      <c r="M890" t="s"/>
      <c r="N890" t="s">
        <v>517</v>
      </c>
      <c r="O890" t="s">
        <v>79</v>
      </c>
      <c r="P890" t="s">
        <v>506</v>
      </c>
      <c r="Q890" t="s"/>
      <c r="R890" t="s">
        <v>80</v>
      </c>
      <c r="S890" t="s">
        <v>516</v>
      </c>
      <c r="T890" t="s">
        <v>82</v>
      </c>
      <c r="U890" t="s"/>
      <c r="V890" t="s">
        <v>83</v>
      </c>
      <c r="W890" t="s">
        <v>140</v>
      </c>
      <c r="X890" t="s"/>
      <c r="Y890" t="s">
        <v>85</v>
      </c>
      <c r="Z890">
        <f>HYPERLINK("https://hotelmonitor-cachepage.eclerx.com/savepage/tk_15427244210625741_sr_2029.html","info")</f>
        <v/>
      </c>
      <c r="AA890" t="n">
        <v>-2311992</v>
      </c>
      <c r="AB890" t="s"/>
      <c r="AC890" t="s"/>
      <c r="AD890" t="s">
        <v>86</v>
      </c>
      <c r="AE890" t="s"/>
      <c r="AF890" t="s"/>
      <c r="AG890" t="s"/>
      <c r="AH890" t="s"/>
      <c r="AI890" t="s"/>
      <c r="AJ890" t="s"/>
      <c r="AK890" t="s">
        <v>87</v>
      </c>
      <c r="AL890" t="s">
        <v>88</v>
      </c>
      <c r="AM890" t="s"/>
      <c r="AN890" t="s">
        <v>87</v>
      </c>
      <c r="AO890" t="s"/>
      <c r="AP890" t="n">
        <v>46</v>
      </c>
      <c r="AQ890" t="s">
        <v>89</v>
      </c>
      <c r="AR890" t="s">
        <v>90</v>
      </c>
      <c r="AS890" t="s"/>
      <c r="AT890" t="s">
        <v>91</v>
      </c>
      <c r="AU890" t="s"/>
      <c r="AV890" t="s"/>
      <c r="AW890" t="s"/>
      <c r="AX890" t="s"/>
      <c r="AY890" t="n">
        <v>2311992</v>
      </c>
      <c r="AZ890" t="s">
        <v>508</v>
      </c>
      <c r="BA890" t="s"/>
      <c r="BB890" t="n">
        <v>100974</v>
      </c>
      <c r="BC890" t="n">
        <v>10.318356156349</v>
      </c>
      <c r="BD890" t="n">
        <v>44.808292022686</v>
      </c>
      <c r="BE890" t="s"/>
      <c r="BF890" t="s"/>
      <c r="BG890" t="s"/>
      <c r="BH890" t="s"/>
      <c r="BI890" t="s"/>
      <c r="BJ890" t="s"/>
      <c r="BK890" t="s"/>
      <c r="BL890" t="s"/>
      <c r="BM890" t="s"/>
      <c r="BN890" t="s"/>
      <c r="BO890" t="s"/>
      <c r="BP890" t="s"/>
      <c r="BQ890" t="s"/>
      <c r="BR890" t="s">
        <v>93</v>
      </c>
    </row>
    <row r="891" spans="1:70">
      <c r="A891" t="s">
        <v>70</v>
      </c>
      <c r="B891" t="s">
        <v>71</v>
      </c>
      <c r="C891" t="s">
        <v>72</v>
      </c>
      <c r="D891" t="n">
        <v>2</v>
      </c>
      <c r="E891" t="s">
        <v>506</v>
      </c>
      <c r="F891" t="n">
        <v>-1</v>
      </c>
      <c r="G891" t="s">
        <v>74</v>
      </c>
      <c r="H891" t="s">
        <v>75</v>
      </c>
      <c r="I891" t="s"/>
      <c r="J891" t="s">
        <v>76</v>
      </c>
      <c r="K891" t="n">
        <v>124</v>
      </c>
      <c r="L891" t="s">
        <v>77</v>
      </c>
      <c r="M891" t="s"/>
      <c r="N891" t="s">
        <v>339</v>
      </c>
      <c r="O891" t="s">
        <v>79</v>
      </c>
      <c r="P891" t="s">
        <v>506</v>
      </c>
      <c r="Q891" t="s"/>
      <c r="R891" t="s">
        <v>80</v>
      </c>
      <c r="S891" t="s">
        <v>516</v>
      </c>
      <c r="T891" t="s">
        <v>82</v>
      </c>
      <c r="U891" t="s"/>
      <c r="V891" t="s">
        <v>83</v>
      </c>
      <c r="W891" t="s">
        <v>84</v>
      </c>
      <c r="X891" t="s"/>
      <c r="Y891" t="s">
        <v>85</v>
      </c>
      <c r="Z891">
        <f>HYPERLINK("https://hotelmonitor-cachepage.eclerx.com/savepage/tk_15427244210625741_sr_2029.html","info")</f>
        <v/>
      </c>
      <c r="AA891" t="n">
        <v>-2311992</v>
      </c>
      <c r="AB891" t="s"/>
      <c r="AC891" t="s"/>
      <c r="AD891" t="s">
        <v>86</v>
      </c>
      <c r="AE891" t="s"/>
      <c r="AF891" t="s"/>
      <c r="AG891" t="s"/>
      <c r="AH891" t="s"/>
      <c r="AI891" t="s"/>
      <c r="AJ891" t="s"/>
      <c r="AK891" t="s">
        <v>87</v>
      </c>
      <c r="AL891" t="s">
        <v>88</v>
      </c>
      <c r="AM891" t="s"/>
      <c r="AN891" t="s">
        <v>87</v>
      </c>
      <c r="AO891" t="s"/>
      <c r="AP891" t="n">
        <v>46</v>
      </c>
      <c r="AQ891" t="s">
        <v>89</v>
      </c>
      <c r="AR891" t="s">
        <v>99</v>
      </c>
      <c r="AS891" t="s"/>
      <c r="AT891" t="s">
        <v>91</v>
      </c>
      <c r="AU891" t="s"/>
      <c r="AV891" t="s"/>
      <c r="AW891" t="s"/>
      <c r="AX891" t="s"/>
      <c r="AY891" t="n">
        <v>2311992</v>
      </c>
      <c r="AZ891" t="s">
        <v>508</v>
      </c>
      <c r="BA891" t="s"/>
      <c r="BB891" t="n">
        <v>100974</v>
      </c>
      <c r="BC891" t="n">
        <v>10.318356156349</v>
      </c>
      <c r="BD891" t="n">
        <v>44.808292022686</v>
      </c>
      <c r="BE891" t="s"/>
      <c r="BF891" t="s"/>
      <c r="BG891" t="s"/>
      <c r="BH891" t="s"/>
      <c r="BI891" t="s"/>
      <c r="BJ891" t="s"/>
      <c r="BK891" t="s"/>
      <c r="BL891" t="s"/>
      <c r="BM891" t="s"/>
      <c r="BN891" t="s"/>
      <c r="BO891" t="s"/>
      <c r="BP891" t="s"/>
      <c r="BQ891" t="s"/>
      <c r="BR891" t="s">
        <v>93</v>
      </c>
    </row>
    <row r="892" spans="1:70">
      <c r="A892" t="s">
        <v>70</v>
      </c>
      <c r="B892" t="s">
        <v>71</v>
      </c>
      <c r="C892" t="s">
        <v>72</v>
      </c>
      <c r="D892" t="n">
        <v>2</v>
      </c>
      <c r="E892" t="s">
        <v>506</v>
      </c>
      <c r="F892" t="n">
        <v>-1</v>
      </c>
      <c r="G892" t="s">
        <v>74</v>
      </c>
      <c r="H892" t="s">
        <v>75</v>
      </c>
      <c r="I892" t="s"/>
      <c r="J892" t="s">
        <v>76</v>
      </c>
      <c r="K892" t="n">
        <v>136</v>
      </c>
      <c r="L892" t="s">
        <v>77</v>
      </c>
      <c r="M892" t="s"/>
      <c r="N892" t="s">
        <v>513</v>
      </c>
      <c r="O892" t="s">
        <v>79</v>
      </c>
      <c r="P892" t="s">
        <v>506</v>
      </c>
      <c r="Q892" t="s"/>
      <c r="R892" t="s">
        <v>80</v>
      </c>
      <c r="S892" t="s">
        <v>473</v>
      </c>
      <c r="T892" t="s">
        <v>82</v>
      </c>
      <c r="U892" t="s"/>
      <c r="V892" t="s">
        <v>83</v>
      </c>
      <c r="W892" t="s">
        <v>84</v>
      </c>
      <c r="X892" t="s"/>
      <c r="Y892" t="s">
        <v>85</v>
      </c>
      <c r="Z892">
        <f>HYPERLINK("https://hotelmonitor-cachepage.eclerx.com/savepage/tk_15427244210625741_sr_2029.html","info")</f>
        <v/>
      </c>
      <c r="AA892" t="n">
        <v>-2311992</v>
      </c>
      <c r="AB892" t="s"/>
      <c r="AC892" t="s"/>
      <c r="AD892" t="s">
        <v>86</v>
      </c>
      <c r="AE892" t="s"/>
      <c r="AF892" t="s"/>
      <c r="AG892" t="s"/>
      <c r="AH892" t="s"/>
      <c r="AI892" t="s"/>
      <c r="AJ892" t="s"/>
      <c r="AK892" t="s">
        <v>87</v>
      </c>
      <c r="AL892" t="s">
        <v>88</v>
      </c>
      <c r="AM892" t="s"/>
      <c r="AN892" t="s">
        <v>87</v>
      </c>
      <c r="AO892" t="s"/>
      <c r="AP892" t="n">
        <v>46</v>
      </c>
      <c r="AQ892" t="s">
        <v>89</v>
      </c>
      <c r="AR892" t="s">
        <v>90</v>
      </c>
      <c r="AS892" t="s"/>
      <c r="AT892" t="s">
        <v>91</v>
      </c>
      <c r="AU892" t="s"/>
      <c r="AV892" t="s"/>
      <c r="AW892" t="s"/>
      <c r="AX892" t="s"/>
      <c r="AY892" t="n">
        <v>2311992</v>
      </c>
      <c r="AZ892" t="s">
        <v>508</v>
      </c>
      <c r="BA892" t="s"/>
      <c r="BB892" t="n">
        <v>100974</v>
      </c>
      <c r="BC892" t="n">
        <v>10.318356156349</v>
      </c>
      <c r="BD892" t="n">
        <v>44.808292022686</v>
      </c>
      <c r="BE892" t="s"/>
      <c r="BF892" t="s"/>
      <c r="BG892" t="s"/>
      <c r="BH892" t="s"/>
      <c r="BI892" t="s"/>
      <c r="BJ892" t="s"/>
      <c r="BK892" t="s"/>
      <c r="BL892" t="s"/>
      <c r="BM892" t="s"/>
      <c r="BN892" t="s"/>
      <c r="BO892" t="s"/>
      <c r="BP892" t="s"/>
      <c r="BQ892" t="s"/>
      <c r="BR892" t="s">
        <v>93</v>
      </c>
    </row>
    <row r="893" spans="1:70">
      <c r="A893" t="s">
        <v>70</v>
      </c>
      <c r="B893" t="s">
        <v>71</v>
      </c>
      <c r="C893" t="s">
        <v>72</v>
      </c>
      <c r="D893" t="n">
        <v>2</v>
      </c>
      <c r="E893" t="s">
        <v>506</v>
      </c>
      <c r="F893" t="n">
        <v>-1</v>
      </c>
      <c r="G893" t="s">
        <v>74</v>
      </c>
      <c r="H893" t="s">
        <v>75</v>
      </c>
      <c r="I893" t="s"/>
      <c r="J893" t="s">
        <v>76</v>
      </c>
      <c r="K893" t="n">
        <v>150</v>
      </c>
      <c r="L893" t="s">
        <v>77</v>
      </c>
      <c r="M893" t="s"/>
      <c r="N893" t="s">
        <v>517</v>
      </c>
      <c r="O893" t="s">
        <v>79</v>
      </c>
      <c r="P893" t="s">
        <v>506</v>
      </c>
      <c r="Q893" t="s"/>
      <c r="R893" t="s">
        <v>80</v>
      </c>
      <c r="S893" t="s">
        <v>265</v>
      </c>
      <c r="T893" t="s">
        <v>82</v>
      </c>
      <c r="U893" t="s"/>
      <c r="V893" t="s">
        <v>83</v>
      </c>
      <c r="W893" t="s">
        <v>84</v>
      </c>
      <c r="X893" t="s"/>
      <c r="Y893" t="s">
        <v>85</v>
      </c>
      <c r="Z893">
        <f>HYPERLINK("https://hotelmonitor-cachepage.eclerx.com/savepage/tk_15427244210625741_sr_2029.html","info")</f>
        <v/>
      </c>
      <c r="AA893" t="n">
        <v>-2311992</v>
      </c>
      <c r="AB893" t="s"/>
      <c r="AC893" t="s"/>
      <c r="AD893" t="s">
        <v>86</v>
      </c>
      <c r="AE893" t="s"/>
      <c r="AF893" t="s"/>
      <c r="AG893" t="s"/>
      <c r="AH893" t="s"/>
      <c r="AI893" t="s"/>
      <c r="AJ893" t="s"/>
      <c r="AK893" t="s">
        <v>87</v>
      </c>
      <c r="AL893" t="s">
        <v>88</v>
      </c>
      <c r="AM893" t="s"/>
      <c r="AN893" t="s">
        <v>87</v>
      </c>
      <c r="AO893" t="s"/>
      <c r="AP893" t="n">
        <v>46</v>
      </c>
      <c r="AQ893" t="s">
        <v>89</v>
      </c>
      <c r="AR893" t="s">
        <v>90</v>
      </c>
      <c r="AS893" t="s"/>
      <c r="AT893" t="s">
        <v>91</v>
      </c>
      <c r="AU893" t="s"/>
      <c r="AV893" t="s"/>
      <c r="AW893" t="s"/>
      <c r="AX893" t="s"/>
      <c r="AY893" t="n">
        <v>2311992</v>
      </c>
      <c r="AZ893" t="s">
        <v>508</v>
      </c>
      <c r="BA893" t="s"/>
      <c r="BB893" t="n">
        <v>100974</v>
      </c>
      <c r="BC893" t="n">
        <v>10.318356156349</v>
      </c>
      <c r="BD893" t="n">
        <v>44.808292022686</v>
      </c>
      <c r="BE893" t="s"/>
      <c r="BF893" t="s"/>
      <c r="BG893" t="s"/>
      <c r="BH893" t="s"/>
      <c r="BI893" t="s"/>
      <c r="BJ893" t="s"/>
      <c r="BK893" t="s"/>
      <c r="BL893" t="s"/>
      <c r="BM893" t="s"/>
      <c r="BN893" t="s"/>
      <c r="BO893" t="s"/>
      <c r="BP893" t="s"/>
      <c r="BQ893" t="s"/>
      <c r="BR893" t="s">
        <v>93</v>
      </c>
    </row>
    <row r="894" spans="1:70">
      <c r="A894" t="s">
        <v>70</v>
      </c>
      <c r="B894" t="s">
        <v>71</v>
      </c>
      <c r="C894" t="s">
        <v>72</v>
      </c>
      <c r="D894" t="n">
        <v>2</v>
      </c>
      <c r="E894" t="s">
        <v>506</v>
      </c>
      <c r="F894" t="n">
        <v>-1</v>
      </c>
      <c r="G894" t="s">
        <v>74</v>
      </c>
      <c r="H894" t="s">
        <v>75</v>
      </c>
      <c r="I894" t="s"/>
      <c r="J894" t="s">
        <v>76</v>
      </c>
      <c r="K894" t="n">
        <v>153</v>
      </c>
      <c r="L894" t="s">
        <v>77</v>
      </c>
      <c r="M894" t="s"/>
      <c r="N894" t="s">
        <v>518</v>
      </c>
      <c r="O894" t="s">
        <v>79</v>
      </c>
      <c r="P894" t="s">
        <v>506</v>
      </c>
      <c r="Q894" t="s"/>
      <c r="R894" t="s">
        <v>80</v>
      </c>
      <c r="S894" t="s">
        <v>109</v>
      </c>
      <c r="T894" t="s">
        <v>82</v>
      </c>
      <c r="U894" t="s"/>
      <c r="V894" t="s">
        <v>83</v>
      </c>
      <c r="W894" t="s">
        <v>140</v>
      </c>
      <c r="X894" t="s"/>
      <c r="Y894" t="s">
        <v>85</v>
      </c>
      <c r="Z894">
        <f>HYPERLINK("https://hotelmonitor-cachepage.eclerx.com/savepage/tk_15427244210625741_sr_2029.html","info")</f>
        <v/>
      </c>
      <c r="AA894" t="n">
        <v>-2311992</v>
      </c>
      <c r="AB894" t="s"/>
      <c r="AC894" t="s"/>
      <c r="AD894" t="s">
        <v>86</v>
      </c>
      <c r="AE894" t="s"/>
      <c r="AF894" t="s"/>
      <c r="AG894" t="s"/>
      <c r="AH894" t="s"/>
      <c r="AI894" t="s"/>
      <c r="AJ894" t="s"/>
      <c r="AK894" t="s">
        <v>87</v>
      </c>
      <c r="AL894" t="s">
        <v>88</v>
      </c>
      <c r="AM894" t="s"/>
      <c r="AN894" t="s">
        <v>87</v>
      </c>
      <c r="AO894" t="s"/>
      <c r="AP894" t="n">
        <v>46</v>
      </c>
      <c r="AQ894" t="s">
        <v>89</v>
      </c>
      <c r="AR894" t="s">
        <v>90</v>
      </c>
      <c r="AS894" t="s"/>
      <c r="AT894" t="s">
        <v>91</v>
      </c>
      <c r="AU894" t="s"/>
      <c r="AV894" t="s"/>
      <c r="AW894" t="s"/>
      <c r="AX894" t="s"/>
      <c r="AY894" t="n">
        <v>2311992</v>
      </c>
      <c r="AZ894" t="s">
        <v>508</v>
      </c>
      <c r="BA894" t="s"/>
      <c r="BB894" t="n">
        <v>100974</v>
      </c>
      <c r="BC894" t="n">
        <v>10.318356156349</v>
      </c>
      <c r="BD894" t="n">
        <v>44.808292022686</v>
      </c>
      <c r="BE894" t="s"/>
      <c r="BF894" t="s"/>
      <c r="BG894" t="s"/>
      <c r="BH894" t="s"/>
      <c r="BI894" t="s"/>
      <c r="BJ894" t="s"/>
      <c r="BK894" t="s"/>
      <c r="BL894" t="s"/>
      <c r="BM894" t="s"/>
      <c r="BN894" t="s"/>
      <c r="BO894" t="s"/>
      <c r="BP894" t="s"/>
      <c r="BQ894" t="s"/>
      <c r="BR894" t="s">
        <v>93</v>
      </c>
    </row>
    <row r="895" spans="1:70">
      <c r="A895" t="s">
        <v>70</v>
      </c>
      <c r="B895" t="s">
        <v>71</v>
      </c>
      <c r="C895" t="s">
        <v>72</v>
      </c>
      <c r="D895" t="n">
        <v>2</v>
      </c>
      <c r="E895" t="s">
        <v>506</v>
      </c>
      <c r="F895" t="n">
        <v>-1</v>
      </c>
      <c r="G895" t="s">
        <v>74</v>
      </c>
      <c r="H895" t="s">
        <v>75</v>
      </c>
      <c r="I895" t="s"/>
      <c r="J895" t="s">
        <v>76</v>
      </c>
      <c r="K895" t="n">
        <v>157</v>
      </c>
      <c r="L895" t="s">
        <v>77</v>
      </c>
      <c r="M895" t="s"/>
      <c r="N895" t="s">
        <v>519</v>
      </c>
      <c r="O895" t="s">
        <v>79</v>
      </c>
      <c r="P895" t="s">
        <v>506</v>
      </c>
      <c r="Q895" t="s"/>
      <c r="R895" t="s">
        <v>80</v>
      </c>
      <c r="S895" t="s">
        <v>192</v>
      </c>
      <c r="T895" t="s">
        <v>82</v>
      </c>
      <c r="U895" t="s"/>
      <c r="V895" t="s">
        <v>83</v>
      </c>
      <c r="W895" t="s">
        <v>140</v>
      </c>
      <c r="X895" t="s"/>
      <c r="Y895" t="s">
        <v>85</v>
      </c>
      <c r="Z895">
        <f>HYPERLINK("https://hotelmonitor-cachepage.eclerx.com/savepage/tk_15427244210625741_sr_2029.html","info")</f>
        <v/>
      </c>
      <c r="AA895" t="n">
        <v>-2311992</v>
      </c>
      <c r="AB895" t="s"/>
      <c r="AC895" t="s"/>
      <c r="AD895" t="s">
        <v>86</v>
      </c>
      <c r="AE895" t="s"/>
      <c r="AF895" t="s"/>
      <c r="AG895" t="s"/>
      <c r="AH895" t="s"/>
      <c r="AI895" t="s"/>
      <c r="AJ895" t="s"/>
      <c r="AK895" t="s">
        <v>87</v>
      </c>
      <c r="AL895" t="s">
        <v>88</v>
      </c>
      <c r="AM895" t="s"/>
      <c r="AN895" t="s">
        <v>87</v>
      </c>
      <c r="AO895" t="s"/>
      <c r="AP895" t="n">
        <v>46</v>
      </c>
      <c r="AQ895" t="s">
        <v>89</v>
      </c>
      <c r="AR895" t="s">
        <v>90</v>
      </c>
      <c r="AS895" t="s"/>
      <c r="AT895" t="s">
        <v>91</v>
      </c>
      <c r="AU895" t="s"/>
      <c r="AV895" t="s"/>
      <c r="AW895" t="s"/>
      <c r="AX895" t="s"/>
      <c r="AY895" t="n">
        <v>2311992</v>
      </c>
      <c r="AZ895" t="s">
        <v>508</v>
      </c>
      <c r="BA895" t="s"/>
      <c r="BB895" t="n">
        <v>100974</v>
      </c>
      <c r="BC895" t="n">
        <v>10.318356156349</v>
      </c>
      <c r="BD895" t="n">
        <v>44.808292022686</v>
      </c>
      <c r="BE895" t="s"/>
      <c r="BF895" t="s"/>
      <c r="BG895" t="s"/>
      <c r="BH895" t="s"/>
      <c r="BI895" t="s"/>
      <c r="BJ895" t="s"/>
      <c r="BK895" t="s"/>
      <c r="BL895" t="s"/>
      <c r="BM895" t="s"/>
      <c r="BN895" t="s"/>
      <c r="BO895" t="s"/>
      <c r="BP895" t="s"/>
      <c r="BQ895" t="s"/>
      <c r="BR895" t="s">
        <v>93</v>
      </c>
    </row>
    <row r="896" spans="1:70">
      <c r="A896" t="s">
        <v>70</v>
      </c>
      <c r="B896" t="s">
        <v>71</v>
      </c>
      <c r="C896" t="s">
        <v>72</v>
      </c>
      <c r="D896" t="n">
        <v>2</v>
      </c>
      <c r="E896" t="s">
        <v>506</v>
      </c>
      <c r="F896" t="n">
        <v>-1</v>
      </c>
      <c r="G896" t="s">
        <v>74</v>
      </c>
      <c r="H896" t="s">
        <v>75</v>
      </c>
      <c r="I896" t="s"/>
      <c r="J896" t="s">
        <v>76</v>
      </c>
      <c r="K896" t="n">
        <v>170</v>
      </c>
      <c r="L896" t="s">
        <v>77</v>
      </c>
      <c r="M896" t="s"/>
      <c r="N896" t="s">
        <v>518</v>
      </c>
      <c r="O896" t="s">
        <v>79</v>
      </c>
      <c r="P896" t="s">
        <v>506</v>
      </c>
      <c r="Q896" t="s"/>
      <c r="R896" t="s">
        <v>80</v>
      </c>
      <c r="S896" t="s">
        <v>116</v>
      </c>
      <c r="T896" t="s">
        <v>82</v>
      </c>
      <c r="U896" t="s"/>
      <c r="V896" t="s">
        <v>83</v>
      </c>
      <c r="W896" t="s">
        <v>84</v>
      </c>
      <c r="X896" t="s"/>
      <c r="Y896" t="s">
        <v>85</v>
      </c>
      <c r="Z896">
        <f>HYPERLINK("https://hotelmonitor-cachepage.eclerx.com/savepage/tk_15427244210625741_sr_2029.html","info")</f>
        <v/>
      </c>
      <c r="AA896" t="n">
        <v>-2311992</v>
      </c>
      <c r="AB896" t="s"/>
      <c r="AC896" t="s"/>
      <c r="AD896" t="s">
        <v>86</v>
      </c>
      <c r="AE896" t="s"/>
      <c r="AF896" t="s"/>
      <c r="AG896" t="s"/>
      <c r="AH896" t="s"/>
      <c r="AI896" t="s"/>
      <c r="AJ896" t="s"/>
      <c r="AK896" t="s">
        <v>87</v>
      </c>
      <c r="AL896" t="s">
        <v>88</v>
      </c>
      <c r="AM896" t="s"/>
      <c r="AN896" t="s">
        <v>87</v>
      </c>
      <c r="AO896" t="s"/>
      <c r="AP896" t="n">
        <v>46</v>
      </c>
      <c r="AQ896" t="s">
        <v>89</v>
      </c>
      <c r="AR896" t="s">
        <v>90</v>
      </c>
      <c r="AS896" t="s"/>
      <c r="AT896" t="s">
        <v>91</v>
      </c>
      <c r="AU896" t="s"/>
      <c r="AV896" t="s"/>
      <c r="AW896" t="s"/>
      <c r="AX896" t="s"/>
      <c r="AY896" t="n">
        <v>2311992</v>
      </c>
      <c r="AZ896" t="s">
        <v>508</v>
      </c>
      <c r="BA896" t="s"/>
      <c r="BB896" t="n">
        <v>100974</v>
      </c>
      <c r="BC896" t="n">
        <v>10.318356156349</v>
      </c>
      <c r="BD896" t="n">
        <v>44.808292022686</v>
      </c>
      <c r="BE896" t="s"/>
      <c r="BF896" t="s"/>
      <c r="BG896" t="s"/>
      <c r="BH896" t="s"/>
      <c r="BI896" t="s"/>
      <c r="BJ896" t="s"/>
      <c r="BK896" t="s"/>
      <c r="BL896" t="s"/>
      <c r="BM896" t="s"/>
      <c r="BN896" t="s"/>
      <c r="BO896" t="s"/>
      <c r="BP896" t="s"/>
      <c r="BQ896" t="s"/>
      <c r="BR896" t="s">
        <v>93</v>
      </c>
    </row>
    <row r="897" spans="1:70">
      <c r="A897" t="s">
        <v>70</v>
      </c>
      <c r="B897" t="s">
        <v>71</v>
      </c>
      <c r="C897" t="s">
        <v>72</v>
      </c>
      <c r="D897" t="n">
        <v>2</v>
      </c>
      <c r="E897" t="s">
        <v>506</v>
      </c>
      <c r="F897" t="n">
        <v>-1</v>
      </c>
      <c r="G897" t="s">
        <v>74</v>
      </c>
      <c r="H897" t="s">
        <v>75</v>
      </c>
      <c r="I897" t="s"/>
      <c r="J897" t="s">
        <v>76</v>
      </c>
      <c r="K897" t="n">
        <v>174</v>
      </c>
      <c r="L897" t="s">
        <v>77</v>
      </c>
      <c r="M897" t="s"/>
      <c r="N897" t="s">
        <v>519</v>
      </c>
      <c r="O897" t="s">
        <v>79</v>
      </c>
      <c r="P897" t="s">
        <v>506</v>
      </c>
      <c r="Q897" t="s"/>
      <c r="R897" t="s">
        <v>80</v>
      </c>
      <c r="S897" t="s">
        <v>520</v>
      </c>
      <c r="T897" t="s">
        <v>82</v>
      </c>
      <c r="U897" t="s"/>
      <c r="V897" t="s">
        <v>83</v>
      </c>
      <c r="W897" t="s">
        <v>84</v>
      </c>
      <c r="X897" t="s"/>
      <c r="Y897" t="s">
        <v>85</v>
      </c>
      <c r="Z897">
        <f>HYPERLINK("https://hotelmonitor-cachepage.eclerx.com/savepage/tk_15427244210625741_sr_2029.html","info")</f>
        <v/>
      </c>
      <c r="AA897" t="n">
        <v>-2311992</v>
      </c>
      <c r="AB897" t="s"/>
      <c r="AC897" t="s"/>
      <c r="AD897" t="s">
        <v>86</v>
      </c>
      <c r="AE897" t="s"/>
      <c r="AF897" t="s"/>
      <c r="AG897" t="s"/>
      <c r="AH897" t="s"/>
      <c r="AI897" t="s"/>
      <c r="AJ897" t="s"/>
      <c r="AK897" t="s">
        <v>87</v>
      </c>
      <c r="AL897" t="s">
        <v>88</v>
      </c>
      <c r="AM897" t="s"/>
      <c r="AN897" t="s">
        <v>87</v>
      </c>
      <c r="AO897" t="s"/>
      <c r="AP897" t="n">
        <v>46</v>
      </c>
      <c r="AQ897" t="s">
        <v>89</v>
      </c>
      <c r="AR897" t="s">
        <v>90</v>
      </c>
      <c r="AS897" t="s"/>
      <c r="AT897" t="s">
        <v>91</v>
      </c>
      <c r="AU897" t="s"/>
      <c r="AV897" t="s"/>
      <c r="AW897" t="s"/>
      <c r="AX897" t="s"/>
      <c r="AY897" t="n">
        <v>2311992</v>
      </c>
      <c r="AZ897" t="s">
        <v>508</v>
      </c>
      <c r="BA897" t="s"/>
      <c r="BB897" t="n">
        <v>100974</v>
      </c>
      <c r="BC897" t="n">
        <v>10.318356156349</v>
      </c>
      <c r="BD897" t="n">
        <v>44.808292022686</v>
      </c>
      <c r="BE897" t="s"/>
      <c r="BF897" t="s"/>
      <c r="BG897" t="s"/>
      <c r="BH897" t="s"/>
      <c r="BI897" t="s"/>
      <c r="BJ897" t="s"/>
      <c r="BK897" t="s"/>
      <c r="BL897" t="s"/>
      <c r="BM897" t="s"/>
      <c r="BN897" t="s"/>
      <c r="BO897" t="s"/>
      <c r="BP897" t="s"/>
      <c r="BQ897" t="s"/>
      <c r="BR897" t="s">
        <v>93</v>
      </c>
    </row>
    <row r="898" spans="1:70">
      <c r="A898" t="s">
        <v>70</v>
      </c>
      <c r="B898" t="s">
        <v>71</v>
      </c>
      <c r="C898" t="s">
        <v>72</v>
      </c>
      <c r="D898" t="n">
        <v>2</v>
      </c>
      <c r="E898" t="s">
        <v>506</v>
      </c>
      <c r="F898" t="n">
        <v>-1</v>
      </c>
      <c r="G898" t="s">
        <v>74</v>
      </c>
      <c r="H898" t="s">
        <v>75</v>
      </c>
      <c r="I898" t="s"/>
      <c r="J898" t="s">
        <v>76</v>
      </c>
      <c r="K898" t="n">
        <v>186</v>
      </c>
      <c r="L898" t="s">
        <v>77</v>
      </c>
      <c r="M898" t="s"/>
      <c r="N898" t="s">
        <v>521</v>
      </c>
      <c r="O898" t="s">
        <v>79</v>
      </c>
      <c r="P898" t="s">
        <v>506</v>
      </c>
      <c r="Q898" t="s"/>
      <c r="R898" t="s">
        <v>80</v>
      </c>
      <c r="S898" t="s">
        <v>284</v>
      </c>
      <c r="T898" t="s">
        <v>82</v>
      </c>
      <c r="U898" t="s"/>
      <c r="V898" t="s">
        <v>83</v>
      </c>
      <c r="W898" t="s">
        <v>140</v>
      </c>
      <c r="X898" t="s"/>
      <c r="Y898" t="s">
        <v>85</v>
      </c>
      <c r="Z898">
        <f>HYPERLINK("https://hotelmonitor-cachepage.eclerx.com/savepage/tk_15427244210625741_sr_2029.html","info")</f>
        <v/>
      </c>
      <c r="AA898" t="n">
        <v>-2311992</v>
      </c>
      <c r="AB898" t="s"/>
      <c r="AC898" t="s"/>
      <c r="AD898" t="s">
        <v>86</v>
      </c>
      <c r="AE898" t="s"/>
      <c r="AF898" t="s"/>
      <c r="AG898" t="s"/>
      <c r="AH898" t="s"/>
      <c r="AI898" t="s"/>
      <c r="AJ898" t="s"/>
      <c r="AK898" t="s">
        <v>87</v>
      </c>
      <c r="AL898" t="s">
        <v>88</v>
      </c>
      <c r="AM898" t="s"/>
      <c r="AN898" t="s">
        <v>87</v>
      </c>
      <c r="AO898" t="s"/>
      <c r="AP898" t="n">
        <v>46</v>
      </c>
      <c r="AQ898" t="s">
        <v>89</v>
      </c>
      <c r="AR898" t="s">
        <v>90</v>
      </c>
      <c r="AS898" t="s"/>
      <c r="AT898" t="s">
        <v>91</v>
      </c>
      <c r="AU898" t="s"/>
      <c r="AV898" t="s"/>
      <c r="AW898" t="s"/>
      <c r="AX898" t="s"/>
      <c r="AY898" t="n">
        <v>2311992</v>
      </c>
      <c r="AZ898" t="s">
        <v>508</v>
      </c>
      <c r="BA898" t="s"/>
      <c r="BB898" t="n">
        <v>100974</v>
      </c>
      <c r="BC898" t="n">
        <v>10.318356156349</v>
      </c>
      <c r="BD898" t="n">
        <v>44.808292022686</v>
      </c>
      <c r="BE898" t="s"/>
      <c r="BF898" t="s"/>
      <c r="BG898" t="s"/>
      <c r="BH898" t="s"/>
      <c r="BI898" t="s"/>
      <c r="BJ898" t="s"/>
      <c r="BK898" t="s"/>
      <c r="BL898" t="s"/>
      <c r="BM898" t="s"/>
      <c r="BN898" t="s"/>
      <c r="BO898" t="s"/>
      <c r="BP898" t="s"/>
      <c r="BQ898" t="s"/>
      <c r="BR898" t="s">
        <v>93</v>
      </c>
    </row>
    <row r="899" spans="1:70">
      <c r="A899" t="s">
        <v>70</v>
      </c>
      <c r="B899" t="s">
        <v>71</v>
      </c>
      <c r="C899" t="s">
        <v>72</v>
      </c>
      <c r="D899" t="n">
        <v>2</v>
      </c>
      <c r="E899" t="s">
        <v>506</v>
      </c>
      <c r="F899" t="n">
        <v>-1</v>
      </c>
      <c r="G899" t="s">
        <v>74</v>
      </c>
      <c r="H899" t="s">
        <v>75</v>
      </c>
      <c r="I899" t="s"/>
      <c r="J899" t="s">
        <v>76</v>
      </c>
      <c r="K899" t="n">
        <v>203</v>
      </c>
      <c r="L899" t="s">
        <v>77</v>
      </c>
      <c r="M899" t="s"/>
      <c r="N899" t="s">
        <v>521</v>
      </c>
      <c r="O899" t="s">
        <v>79</v>
      </c>
      <c r="P899" t="s">
        <v>506</v>
      </c>
      <c r="Q899" t="s"/>
      <c r="R899" t="s">
        <v>80</v>
      </c>
      <c r="S899" t="s">
        <v>211</v>
      </c>
      <c r="T899" t="s">
        <v>82</v>
      </c>
      <c r="U899" t="s"/>
      <c r="V899" t="s">
        <v>83</v>
      </c>
      <c r="W899" t="s">
        <v>84</v>
      </c>
      <c r="X899" t="s"/>
      <c r="Y899" t="s">
        <v>85</v>
      </c>
      <c r="Z899">
        <f>HYPERLINK("https://hotelmonitor-cachepage.eclerx.com/savepage/tk_15427244210625741_sr_2029.html","info")</f>
        <v/>
      </c>
      <c r="AA899" t="n">
        <v>-2311992</v>
      </c>
      <c r="AB899" t="s"/>
      <c r="AC899" t="s"/>
      <c r="AD899" t="s">
        <v>86</v>
      </c>
      <c r="AE899" t="s"/>
      <c r="AF899" t="s"/>
      <c r="AG899" t="s"/>
      <c r="AH899" t="s"/>
      <c r="AI899" t="s"/>
      <c r="AJ899" t="s"/>
      <c r="AK899" t="s">
        <v>87</v>
      </c>
      <c r="AL899" t="s">
        <v>88</v>
      </c>
      <c r="AM899" t="s"/>
      <c r="AN899" t="s">
        <v>87</v>
      </c>
      <c r="AO899" t="s"/>
      <c r="AP899" t="n">
        <v>46</v>
      </c>
      <c r="AQ899" t="s">
        <v>89</v>
      </c>
      <c r="AR899" t="s">
        <v>90</v>
      </c>
      <c r="AS899" t="s"/>
      <c r="AT899" t="s">
        <v>91</v>
      </c>
      <c r="AU899" t="s"/>
      <c r="AV899" t="s"/>
      <c r="AW899" t="s"/>
      <c r="AX899" t="s"/>
      <c r="AY899" t="n">
        <v>2311992</v>
      </c>
      <c r="AZ899" t="s">
        <v>508</v>
      </c>
      <c r="BA899" t="s"/>
      <c r="BB899" t="n">
        <v>100974</v>
      </c>
      <c r="BC899" t="n">
        <v>10.318356156349</v>
      </c>
      <c r="BD899" t="n">
        <v>44.808292022686</v>
      </c>
      <c r="BE899" t="s"/>
      <c r="BF899" t="s"/>
      <c r="BG899" t="s"/>
      <c r="BH899" t="s"/>
      <c r="BI899" t="s"/>
      <c r="BJ899" t="s"/>
      <c r="BK899" t="s"/>
      <c r="BL899" t="s"/>
      <c r="BM899" t="s"/>
      <c r="BN899" t="s"/>
      <c r="BO899" t="s"/>
      <c r="BP899" t="s"/>
      <c r="BQ899" t="s"/>
      <c r="BR899" t="s">
        <v>93</v>
      </c>
    </row>
    <row r="900" spans="1:70">
      <c r="A900" t="s">
        <v>70</v>
      </c>
      <c r="B900" t="s">
        <v>71</v>
      </c>
      <c r="C900" t="s">
        <v>72</v>
      </c>
      <c r="D900" t="n">
        <v>2</v>
      </c>
      <c r="E900" t="s">
        <v>506</v>
      </c>
      <c r="F900" t="n">
        <v>-1</v>
      </c>
      <c r="G900" t="s">
        <v>74</v>
      </c>
      <c r="H900" t="s">
        <v>75</v>
      </c>
      <c r="I900" t="s"/>
      <c r="J900" t="s">
        <v>76</v>
      </c>
      <c r="K900" t="n">
        <v>262</v>
      </c>
      <c r="L900" t="s">
        <v>77</v>
      </c>
      <c r="M900" t="s"/>
      <c r="N900" t="s">
        <v>522</v>
      </c>
      <c r="O900" t="s">
        <v>79</v>
      </c>
      <c r="P900" t="s">
        <v>506</v>
      </c>
      <c r="Q900" t="s"/>
      <c r="R900" t="s">
        <v>80</v>
      </c>
      <c r="S900" t="s">
        <v>443</v>
      </c>
      <c r="T900" t="s">
        <v>82</v>
      </c>
      <c r="U900" t="s"/>
      <c r="V900" t="s">
        <v>83</v>
      </c>
      <c r="W900" t="s">
        <v>140</v>
      </c>
      <c r="X900" t="s"/>
      <c r="Y900" t="s">
        <v>85</v>
      </c>
      <c r="Z900">
        <f>HYPERLINK("https://hotelmonitor-cachepage.eclerx.com/savepage/tk_15427244210625741_sr_2029.html","info")</f>
        <v/>
      </c>
      <c r="AA900" t="n">
        <v>-2311992</v>
      </c>
      <c r="AB900" t="s"/>
      <c r="AC900" t="s"/>
      <c r="AD900" t="s">
        <v>86</v>
      </c>
      <c r="AE900" t="s"/>
      <c r="AF900" t="s"/>
      <c r="AG900" t="s"/>
      <c r="AH900" t="s"/>
      <c r="AI900" t="s"/>
      <c r="AJ900" t="s"/>
      <c r="AK900" t="s">
        <v>87</v>
      </c>
      <c r="AL900" t="s">
        <v>88</v>
      </c>
      <c r="AM900" t="s"/>
      <c r="AN900" t="s">
        <v>87</v>
      </c>
      <c r="AO900" t="s"/>
      <c r="AP900" t="n">
        <v>46</v>
      </c>
      <c r="AQ900" t="s">
        <v>89</v>
      </c>
      <c r="AR900" t="s">
        <v>90</v>
      </c>
      <c r="AS900" t="s"/>
      <c r="AT900" t="s">
        <v>91</v>
      </c>
      <c r="AU900" t="s"/>
      <c r="AV900" t="s"/>
      <c r="AW900" t="s"/>
      <c r="AX900" t="s"/>
      <c r="AY900" t="n">
        <v>2311992</v>
      </c>
      <c r="AZ900" t="s">
        <v>508</v>
      </c>
      <c r="BA900" t="s"/>
      <c r="BB900" t="n">
        <v>100974</v>
      </c>
      <c r="BC900" t="n">
        <v>10.318356156349</v>
      </c>
      <c r="BD900" t="n">
        <v>44.808292022686</v>
      </c>
      <c r="BE900" t="s"/>
      <c r="BF900" t="s"/>
      <c r="BG900" t="s"/>
      <c r="BH900" t="s"/>
      <c r="BI900" t="s"/>
      <c r="BJ900" t="s"/>
      <c r="BK900" t="s"/>
      <c r="BL900" t="s"/>
      <c r="BM900" t="s"/>
      <c r="BN900" t="s"/>
      <c r="BO900" t="s"/>
      <c r="BP900" t="s"/>
      <c r="BQ900" t="s"/>
      <c r="BR900" t="s">
        <v>93</v>
      </c>
    </row>
    <row r="901" spans="1:70">
      <c r="A901" t="s">
        <v>70</v>
      </c>
      <c r="B901" t="s">
        <v>71</v>
      </c>
      <c r="C901" t="s">
        <v>72</v>
      </c>
      <c r="D901" t="n">
        <v>2</v>
      </c>
      <c r="E901" t="s">
        <v>506</v>
      </c>
      <c r="F901" t="n">
        <v>-1</v>
      </c>
      <c r="G901" t="s">
        <v>74</v>
      </c>
      <c r="H901" t="s">
        <v>75</v>
      </c>
      <c r="I901" t="s"/>
      <c r="J901" t="s">
        <v>76</v>
      </c>
      <c r="K901" t="n">
        <v>279</v>
      </c>
      <c r="L901" t="s">
        <v>77</v>
      </c>
      <c r="M901" t="s"/>
      <c r="N901" t="s">
        <v>522</v>
      </c>
      <c r="O901" t="s">
        <v>79</v>
      </c>
      <c r="P901" t="s">
        <v>506</v>
      </c>
      <c r="Q901" t="s"/>
      <c r="R901" t="s">
        <v>80</v>
      </c>
      <c r="S901" t="s">
        <v>523</v>
      </c>
      <c r="T901" t="s">
        <v>82</v>
      </c>
      <c r="U901" t="s"/>
      <c r="V901" t="s">
        <v>83</v>
      </c>
      <c r="W901" t="s">
        <v>84</v>
      </c>
      <c r="X901" t="s"/>
      <c r="Y901" t="s">
        <v>85</v>
      </c>
      <c r="Z901">
        <f>HYPERLINK("https://hotelmonitor-cachepage.eclerx.com/savepage/tk_15427244210625741_sr_2029.html","info")</f>
        <v/>
      </c>
      <c r="AA901" t="n">
        <v>-2311992</v>
      </c>
      <c r="AB901" t="s"/>
      <c r="AC901" t="s"/>
      <c r="AD901" t="s">
        <v>86</v>
      </c>
      <c r="AE901" t="s"/>
      <c r="AF901" t="s"/>
      <c r="AG901" t="s"/>
      <c r="AH901" t="s"/>
      <c r="AI901" t="s"/>
      <c r="AJ901" t="s"/>
      <c r="AK901" t="s">
        <v>87</v>
      </c>
      <c r="AL901" t="s">
        <v>88</v>
      </c>
      <c r="AM901" t="s"/>
      <c r="AN901" t="s">
        <v>87</v>
      </c>
      <c r="AO901" t="s"/>
      <c r="AP901" t="n">
        <v>46</v>
      </c>
      <c r="AQ901" t="s">
        <v>89</v>
      </c>
      <c r="AR901" t="s">
        <v>90</v>
      </c>
      <c r="AS901" t="s"/>
      <c r="AT901" t="s">
        <v>91</v>
      </c>
      <c r="AU901" t="s"/>
      <c r="AV901" t="s"/>
      <c r="AW901" t="s"/>
      <c r="AX901" t="s"/>
      <c r="AY901" t="n">
        <v>2311992</v>
      </c>
      <c r="AZ901" t="s">
        <v>508</v>
      </c>
      <c r="BA901" t="s"/>
      <c r="BB901" t="n">
        <v>100974</v>
      </c>
      <c r="BC901" t="n">
        <v>10.318356156349</v>
      </c>
      <c r="BD901" t="n">
        <v>44.808292022686</v>
      </c>
      <c r="BE901" t="s"/>
      <c r="BF901" t="s"/>
      <c r="BG901" t="s"/>
      <c r="BH901" t="s"/>
      <c r="BI901" t="s"/>
      <c r="BJ901" t="s"/>
      <c r="BK901" t="s"/>
      <c r="BL901" t="s"/>
      <c r="BM901" t="s"/>
      <c r="BN901" t="s"/>
      <c r="BO901" t="s"/>
      <c r="BP901" t="s"/>
      <c r="BQ901" t="s"/>
      <c r="BR901" t="s">
        <v>93</v>
      </c>
    </row>
    <row r="902" spans="1:70">
      <c r="A902" t="s">
        <v>70</v>
      </c>
      <c r="B902" t="s">
        <v>71</v>
      </c>
      <c r="C902" t="s">
        <v>72</v>
      </c>
      <c r="D902" t="n">
        <v>2</v>
      </c>
      <c r="E902" t="s">
        <v>524</v>
      </c>
      <c r="F902" t="n">
        <v>-1</v>
      </c>
      <c r="G902" t="s">
        <v>74</v>
      </c>
      <c r="H902" t="s">
        <v>75</v>
      </c>
      <c r="I902" t="s"/>
      <c r="J902" t="s">
        <v>76</v>
      </c>
      <c r="K902" t="n">
        <v>68</v>
      </c>
      <c r="L902" t="s">
        <v>77</v>
      </c>
      <c r="M902" t="s"/>
      <c r="N902" t="s">
        <v>304</v>
      </c>
      <c r="O902" t="s">
        <v>79</v>
      </c>
      <c r="P902" t="s">
        <v>524</v>
      </c>
      <c r="Q902" t="s"/>
      <c r="R902" t="s">
        <v>253</v>
      </c>
      <c r="S902" t="s">
        <v>368</v>
      </c>
      <c r="T902" t="s">
        <v>82</v>
      </c>
      <c r="U902" t="s"/>
      <c r="V902" t="s">
        <v>83</v>
      </c>
      <c r="W902" t="s">
        <v>140</v>
      </c>
      <c r="X902" t="s"/>
      <c r="Y902" t="s">
        <v>85</v>
      </c>
      <c r="Z902">
        <f>HYPERLINK("https://hotelmonitor-cachepage.eclerx.com/savepage/tk_15427244110198524_sr_2029.html","info")</f>
        <v/>
      </c>
      <c r="AA902" t="n">
        <v>-2318630</v>
      </c>
      <c r="AB902" t="s"/>
      <c r="AC902" t="s"/>
      <c r="AD902" t="s">
        <v>86</v>
      </c>
      <c r="AE902" t="s"/>
      <c r="AF902" t="s"/>
      <c r="AG902" t="s"/>
      <c r="AH902" t="s"/>
      <c r="AI902" t="s"/>
      <c r="AJ902" t="s"/>
      <c r="AK902" t="s">
        <v>87</v>
      </c>
      <c r="AL902" t="s">
        <v>88</v>
      </c>
      <c r="AM902" t="s"/>
      <c r="AN902" t="s">
        <v>87</v>
      </c>
      <c r="AO902" t="s"/>
      <c r="AP902" t="n">
        <v>42</v>
      </c>
      <c r="AQ902" t="s">
        <v>89</v>
      </c>
      <c r="AR902" t="s">
        <v>90</v>
      </c>
      <c r="AS902" t="s"/>
      <c r="AT902" t="s">
        <v>91</v>
      </c>
      <c r="AU902" t="s"/>
      <c r="AV902" t="s"/>
      <c r="AW902" t="s"/>
      <c r="AX902" t="s"/>
      <c r="AY902" t="n">
        <v>2318630</v>
      </c>
      <c r="AZ902" t="s">
        <v>525</v>
      </c>
      <c r="BA902" t="s"/>
      <c r="BB902" t="n">
        <v>37532</v>
      </c>
      <c r="BC902" t="n">
        <v>11.345593</v>
      </c>
      <c r="BD902" t="n">
        <v>44.509341</v>
      </c>
      <c r="BE902" t="s"/>
      <c r="BF902" t="s"/>
      <c r="BG902" t="s"/>
      <c r="BH902" t="s"/>
      <c r="BI902" t="s"/>
      <c r="BJ902" t="s"/>
      <c r="BK902" t="s"/>
      <c r="BL902" t="s"/>
      <c r="BM902" t="s"/>
      <c r="BN902" t="s"/>
      <c r="BO902" t="s"/>
      <c r="BP902" t="s"/>
      <c r="BQ902" t="s"/>
      <c r="BR902" t="s">
        <v>93</v>
      </c>
    </row>
    <row r="903" spans="1:70">
      <c r="A903" t="s">
        <v>70</v>
      </c>
      <c r="B903" t="s">
        <v>71</v>
      </c>
      <c r="C903" t="s">
        <v>72</v>
      </c>
      <c r="D903" t="n">
        <v>2</v>
      </c>
      <c r="E903" t="s">
        <v>524</v>
      </c>
      <c r="F903" t="n">
        <v>-1</v>
      </c>
      <c r="G903" t="s">
        <v>74</v>
      </c>
      <c r="H903" t="s">
        <v>75</v>
      </c>
      <c r="I903" t="s"/>
      <c r="J903" t="s">
        <v>76</v>
      </c>
      <c r="K903" t="n">
        <v>71</v>
      </c>
      <c r="L903" t="s">
        <v>77</v>
      </c>
      <c r="M903" t="s"/>
      <c r="N903" t="s">
        <v>172</v>
      </c>
      <c r="O903" t="s">
        <v>79</v>
      </c>
      <c r="P903" t="s">
        <v>524</v>
      </c>
      <c r="Q903" t="s"/>
      <c r="R903" t="s">
        <v>253</v>
      </c>
      <c r="S903" t="s">
        <v>173</v>
      </c>
      <c r="T903" t="s">
        <v>82</v>
      </c>
      <c r="U903" t="s"/>
      <c r="V903" t="s">
        <v>83</v>
      </c>
      <c r="W903" t="s">
        <v>140</v>
      </c>
      <c r="X903" t="s"/>
      <c r="Y903" t="s">
        <v>85</v>
      </c>
      <c r="Z903">
        <f>HYPERLINK("https://hotelmonitor-cachepage.eclerx.com/savepage/tk_15427244110198524_sr_2029.html","info")</f>
        <v/>
      </c>
      <c r="AA903" t="n">
        <v>-2318630</v>
      </c>
      <c r="AB903" t="s"/>
      <c r="AC903" t="s"/>
      <c r="AD903" t="s">
        <v>86</v>
      </c>
      <c r="AE903" t="s"/>
      <c r="AF903" t="s"/>
      <c r="AG903" t="s"/>
      <c r="AH903" t="s"/>
      <c r="AI903" t="s"/>
      <c r="AJ903" t="s"/>
      <c r="AK903" t="s">
        <v>87</v>
      </c>
      <c r="AL903" t="s">
        <v>88</v>
      </c>
      <c r="AM903" t="s"/>
      <c r="AN903" t="s">
        <v>87</v>
      </c>
      <c r="AO903" t="s"/>
      <c r="AP903" t="n">
        <v>42</v>
      </c>
      <c r="AQ903" t="s">
        <v>89</v>
      </c>
      <c r="AR903" t="s">
        <v>96</v>
      </c>
      <c r="AS903" t="s"/>
      <c r="AT903" t="s">
        <v>91</v>
      </c>
      <c r="AU903" t="s"/>
      <c r="AV903" t="s"/>
      <c r="AW903" t="s"/>
      <c r="AX903" t="s"/>
      <c r="AY903" t="n">
        <v>2318630</v>
      </c>
      <c r="AZ903" t="s">
        <v>525</v>
      </c>
      <c r="BA903" t="s"/>
      <c r="BB903" t="n">
        <v>37532</v>
      </c>
      <c r="BC903" t="n">
        <v>11.345593</v>
      </c>
      <c r="BD903" t="n">
        <v>44.509341</v>
      </c>
      <c r="BE903" t="s"/>
      <c r="BF903" t="s"/>
      <c r="BG903" t="s"/>
      <c r="BH903" t="s"/>
      <c r="BI903" t="s"/>
      <c r="BJ903" t="s"/>
      <c r="BK903" t="s"/>
      <c r="BL903" t="s"/>
      <c r="BM903" t="s"/>
      <c r="BN903" t="s"/>
      <c r="BO903" t="s"/>
      <c r="BP903" t="s"/>
      <c r="BQ903" t="s"/>
      <c r="BR903" t="s">
        <v>93</v>
      </c>
    </row>
    <row r="904" spans="1:70">
      <c r="A904" t="s">
        <v>70</v>
      </c>
      <c r="B904" t="s">
        <v>71</v>
      </c>
      <c r="C904" t="s">
        <v>72</v>
      </c>
      <c r="D904" t="n">
        <v>2</v>
      </c>
      <c r="E904" t="s">
        <v>524</v>
      </c>
      <c r="F904" t="n">
        <v>-1</v>
      </c>
      <c r="G904" t="s">
        <v>74</v>
      </c>
      <c r="H904" t="s">
        <v>75</v>
      </c>
      <c r="I904" t="s"/>
      <c r="J904" t="s">
        <v>76</v>
      </c>
      <c r="K904" t="n">
        <v>73</v>
      </c>
      <c r="L904" t="s">
        <v>77</v>
      </c>
      <c r="M904" t="s"/>
      <c r="N904" t="s">
        <v>97</v>
      </c>
      <c r="O904" t="s">
        <v>79</v>
      </c>
      <c r="P904" t="s">
        <v>524</v>
      </c>
      <c r="Q904" t="s"/>
      <c r="R904" t="s">
        <v>253</v>
      </c>
      <c r="S904" t="s">
        <v>139</v>
      </c>
      <c r="T904" t="s">
        <v>82</v>
      </c>
      <c r="U904" t="s"/>
      <c r="V904" t="s">
        <v>83</v>
      </c>
      <c r="W904" t="s">
        <v>140</v>
      </c>
      <c r="X904" t="s"/>
      <c r="Y904" t="s">
        <v>85</v>
      </c>
      <c r="Z904">
        <f>HYPERLINK("https://hotelmonitor-cachepage.eclerx.com/savepage/tk_15427244110198524_sr_2029.html","info")</f>
        <v/>
      </c>
      <c r="AA904" t="n">
        <v>-2318630</v>
      </c>
      <c r="AB904" t="s"/>
      <c r="AC904" t="s"/>
      <c r="AD904" t="s">
        <v>86</v>
      </c>
      <c r="AE904" t="s"/>
      <c r="AF904" t="s"/>
      <c r="AG904" t="s"/>
      <c r="AH904" t="s"/>
      <c r="AI904" t="s"/>
      <c r="AJ904" t="s"/>
      <c r="AK904" t="s">
        <v>87</v>
      </c>
      <c r="AL904" t="s">
        <v>88</v>
      </c>
      <c r="AM904" t="s"/>
      <c r="AN904" t="s">
        <v>87</v>
      </c>
      <c r="AO904" t="s"/>
      <c r="AP904" t="n">
        <v>42</v>
      </c>
      <c r="AQ904" t="s">
        <v>89</v>
      </c>
      <c r="AR904" t="s">
        <v>99</v>
      </c>
      <c r="AS904" t="s"/>
      <c r="AT904" t="s">
        <v>91</v>
      </c>
      <c r="AU904" t="s"/>
      <c r="AV904" t="s"/>
      <c r="AW904" t="s"/>
      <c r="AX904" t="s"/>
      <c r="AY904" t="n">
        <v>2318630</v>
      </c>
      <c r="AZ904" t="s">
        <v>525</v>
      </c>
      <c r="BA904" t="s"/>
      <c r="BB904" t="n">
        <v>37532</v>
      </c>
      <c r="BC904" t="n">
        <v>11.345593</v>
      </c>
      <c r="BD904" t="n">
        <v>44.509341</v>
      </c>
      <c r="BE904" t="s"/>
      <c r="BF904" t="s"/>
      <c r="BG904" t="s"/>
      <c r="BH904" t="s"/>
      <c r="BI904" t="s"/>
      <c r="BJ904" t="s"/>
      <c r="BK904" t="s"/>
      <c r="BL904" t="s"/>
      <c r="BM904" t="s"/>
      <c r="BN904" t="s"/>
      <c r="BO904" t="s"/>
      <c r="BP904" t="s"/>
      <c r="BQ904" t="s"/>
      <c r="BR904" t="s">
        <v>93</v>
      </c>
    </row>
    <row r="905" spans="1:70">
      <c r="A905" t="s">
        <v>70</v>
      </c>
      <c r="B905" t="s">
        <v>71</v>
      </c>
      <c r="C905" t="s">
        <v>72</v>
      </c>
      <c r="D905" t="n">
        <v>2</v>
      </c>
      <c r="E905" t="s">
        <v>524</v>
      </c>
      <c r="F905" t="n">
        <v>-1</v>
      </c>
      <c r="G905" t="s">
        <v>74</v>
      </c>
      <c r="H905" t="s">
        <v>75</v>
      </c>
      <c r="I905" t="s"/>
      <c r="J905" t="s">
        <v>76</v>
      </c>
      <c r="K905" t="n">
        <v>73</v>
      </c>
      <c r="L905" t="s">
        <v>77</v>
      </c>
      <c r="M905" t="s"/>
      <c r="N905" t="s">
        <v>172</v>
      </c>
      <c r="O905" t="s">
        <v>79</v>
      </c>
      <c r="P905" t="s">
        <v>524</v>
      </c>
      <c r="Q905" t="s"/>
      <c r="R905" t="s">
        <v>253</v>
      </c>
      <c r="S905" t="s">
        <v>139</v>
      </c>
      <c r="T905" t="s">
        <v>82</v>
      </c>
      <c r="U905" t="s"/>
      <c r="V905" t="s">
        <v>83</v>
      </c>
      <c r="W905" t="s">
        <v>140</v>
      </c>
      <c r="X905" t="s"/>
      <c r="Y905" t="s">
        <v>85</v>
      </c>
      <c r="Z905">
        <f>HYPERLINK("https://hotelmonitor-cachepage.eclerx.com/savepage/tk_15427244110198524_sr_2029.html","info")</f>
        <v/>
      </c>
      <c r="AA905" t="n">
        <v>-2318630</v>
      </c>
      <c r="AB905" t="s"/>
      <c r="AC905" t="s"/>
      <c r="AD905" t="s">
        <v>86</v>
      </c>
      <c r="AE905" t="s"/>
      <c r="AF905" t="s"/>
      <c r="AG905" t="s"/>
      <c r="AH905" t="s"/>
      <c r="AI905" t="s"/>
      <c r="AJ905" t="s"/>
      <c r="AK905" t="s">
        <v>87</v>
      </c>
      <c r="AL905" t="s">
        <v>88</v>
      </c>
      <c r="AM905" t="s"/>
      <c r="AN905" t="s">
        <v>87</v>
      </c>
      <c r="AO905" t="s"/>
      <c r="AP905" t="n">
        <v>42</v>
      </c>
      <c r="AQ905" t="s">
        <v>89</v>
      </c>
      <c r="AR905" t="s">
        <v>96</v>
      </c>
      <c r="AS905" t="s"/>
      <c r="AT905" t="s">
        <v>91</v>
      </c>
      <c r="AU905" t="s"/>
      <c r="AV905" t="s"/>
      <c r="AW905" t="s"/>
      <c r="AX905" t="s"/>
      <c r="AY905" t="n">
        <v>2318630</v>
      </c>
      <c r="AZ905" t="s">
        <v>525</v>
      </c>
      <c r="BA905" t="s"/>
      <c r="BB905" t="n">
        <v>37532</v>
      </c>
      <c r="BC905" t="n">
        <v>11.345593</v>
      </c>
      <c r="BD905" t="n">
        <v>44.509341</v>
      </c>
      <c r="BE905" t="s"/>
      <c r="BF905" t="s"/>
      <c r="BG905" t="s"/>
      <c r="BH905" t="s"/>
      <c r="BI905" t="s"/>
      <c r="BJ905" t="s"/>
      <c r="BK905" t="s"/>
      <c r="BL905" t="s"/>
      <c r="BM905" t="s"/>
      <c r="BN905" t="s"/>
      <c r="BO905" t="s"/>
      <c r="BP905" t="s"/>
      <c r="BQ905" t="s"/>
      <c r="BR905" t="s">
        <v>93</v>
      </c>
    </row>
    <row r="906" spans="1:70">
      <c r="A906" t="s">
        <v>70</v>
      </c>
      <c r="B906" t="s">
        <v>71</v>
      </c>
      <c r="C906" t="s">
        <v>72</v>
      </c>
      <c r="D906" t="n">
        <v>2</v>
      </c>
      <c r="E906" t="s">
        <v>524</v>
      </c>
      <c r="F906" t="n">
        <v>-1</v>
      </c>
      <c r="G906" t="s">
        <v>74</v>
      </c>
      <c r="H906" t="s">
        <v>75</v>
      </c>
      <c r="I906" t="s"/>
      <c r="J906" t="s">
        <v>76</v>
      </c>
      <c r="K906" t="n">
        <v>76</v>
      </c>
      <c r="L906" t="s">
        <v>77</v>
      </c>
      <c r="M906" t="s"/>
      <c r="N906" t="s">
        <v>308</v>
      </c>
      <c r="O906" t="s">
        <v>79</v>
      </c>
      <c r="P906" t="s">
        <v>524</v>
      </c>
      <c r="Q906" t="s"/>
      <c r="R906" t="s">
        <v>253</v>
      </c>
      <c r="S906" t="s">
        <v>381</v>
      </c>
      <c r="T906" t="s">
        <v>82</v>
      </c>
      <c r="U906" t="s"/>
      <c r="V906" t="s">
        <v>83</v>
      </c>
      <c r="W906" t="s">
        <v>140</v>
      </c>
      <c r="X906" t="s"/>
      <c r="Y906" t="s">
        <v>85</v>
      </c>
      <c r="Z906">
        <f>HYPERLINK("https://hotelmonitor-cachepage.eclerx.com/savepage/tk_15427244110198524_sr_2029.html","info")</f>
        <v/>
      </c>
      <c r="AA906" t="n">
        <v>-2318630</v>
      </c>
      <c r="AB906" t="s"/>
      <c r="AC906" t="s"/>
      <c r="AD906" t="s">
        <v>86</v>
      </c>
      <c r="AE906" t="s"/>
      <c r="AF906" t="s"/>
      <c r="AG906" t="s"/>
      <c r="AH906" t="s"/>
      <c r="AI906" t="s"/>
      <c r="AJ906" t="s"/>
      <c r="AK906" t="s">
        <v>87</v>
      </c>
      <c r="AL906" t="s">
        <v>88</v>
      </c>
      <c r="AM906" t="s"/>
      <c r="AN906" t="s">
        <v>87</v>
      </c>
      <c r="AO906" t="s"/>
      <c r="AP906" t="n">
        <v>42</v>
      </c>
      <c r="AQ906" t="s">
        <v>89</v>
      </c>
      <c r="AR906" t="s">
        <v>90</v>
      </c>
      <c r="AS906" t="s"/>
      <c r="AT906" t="s">
        <v>91</v>
      </c>
      <c r="AU906" t="s"/>
      <c r="AV906" t="s"/>
      <c r="AW906" t="s"/>
      <c r="AX906" t="s"/>
      <c r="AY906" t="n">
        <v>2318630</v>
      </c>
      <c r="AZ906" t="s">
        <v>525</v>
      </c>
      <c r="BA906" t="s"/>
      <c r="BB906" t="n">
        <v>37532</v>
      </c>
      <c r="BC906" t="n">
        <v>11.345593</v>
      </c>
      <c r="BD906" t="n">
        <v>44.509341</v>
      </c>
      <c r="BE906" t="s"/>
      <c r="BF906" t="s"/>
      <c r="BG906" t="s"/>
      <c r="BH906" t="s"/>
      <c r="BI906" t="s"/>
      <c r="BJ906" t="s"/>
      <c r="BK906" t="s"/>
      <c r="BL906" t="s"/>
      <c r="BM906" t="s"/>
      <c r="BN906" t="s"/>
      <c r="BO906" t="s"/>
      <c r="BP906" t="s"/>
      <c r="BQ906" t="s"/>
      <c r="BR906" t="s">
        <v>93</v>
      </c>
    </row>
    <row r="907" spans="1:70">
      <c r="A907" t="s">
        <v>70</v>
      </c>
      <c r="B907" t="s">
        <v>71</v>
      </c>
      <c r="C907" t="s">
        <v>72</v>
      </c>
      <c r="D907" t="n">
        <v>2</v>
      </c>
      <c r="E907" t="s">
        <v>524</v>
      </c>
      <c r="F907" t="n">
        <v>-1</v>
      </c>
      <c r="G907" t="s">
        <v>74</v>
      </c>
      <c r="H907" t="s">
        <v>75</v>
      </c>
      <c r="I907" t="s"/>
      <c r="J907" t="s">
        <v>76</v>
      </c>
      <c r="K907" t="n">
        <v>78</v>
      </c>
      <c r="L907" t="s">
        <v>77</v>
      </c>
      <c r="M907" t="s"/>
      <c r="N907" t="s">
        <v>304</v>
      </c>
      <c r="O907" t="s">
        <v>79</v>
      </c>
      <c r="P907" t="s">
        <v>524</v>
      </c>
      <c r="Q907" t="s"/>
      <c r="R907" t="s">
        <v>253</v>
      </c>
      <c r="S907" t="s">
        <v>229</v>
      </c>
      <c r="T907" t="s">
        <v>82</v>
      </c>
      <c r="U907" t="s"/>
      <c r="V907" t="s">
        <v>83</v>
      </c>
      <c r="W907" t="s">
        <v>84</v>
      </c>
      <c r="X907" t="s"/>
      <c r="Y907" t="s">
        <v>85</v>
      </c>
      <c r="Z907">
        <f>HYPERLINK("https://hotelmonitor-cachepage.eclerx.com/savepage/tk_15427244110198524_sr_2029.html","info")</f>
        <v/>
      </c>
      <c r="AA907" t="n">
        <v>-2318630</v>
      </c>
      <c r="AB907" t="s"/>
      <c r="AC907" t="s"/>
      <c r="AD907" t="s">
        <v>86</v>
      </c>
      <c r="AE907" t="s"/>
      <c r="AF907" t="s"/>
      <c r="AG907" t="s"/>
      <c r="AH907" t="s"/>
      <c r="AI907" t="s"/>
      <c r="AJ907" t="s"/>
      <c r="AK907" t="s">
        <v>87</v>
      </c>
      <c r="AL907" t="s">
        <v>88</v>
      </c>
      <c r="AM907" t="s"/>
      <c r="AN907" t="s">
        <v>87</v>
      </c>
      <c r="AO907" t="s"/>
      <c r="AP907" t="n">
        <v>42</v>
      </c>
      <c r="AQ907" t="s">
        <v>89</v>
      </c>
      <c r="AR907" t="s">
        <v>90</v>
      </c>
      <c r="AS907" t="s"/>
      <c r="AT907" t="s">
        <v>91</v>
      </c>
      <c r="AU907" t="s"/>
      <c r="AV907" t="s"/>
      <c r="AW907" t="s"/>
      <c r="AX907" t="s"/>
      <c r="AY907" t="n">
        <v>2318630</v>
      </c>
      <c r="AZ907" t="s">
        <v>525</v>
      </c>
      <c r="BA907" t="s"/>
      <c r="BB907" t="n">
        <v>37532</v>
      </c>
      <c r="BC907" t="n">
        <v>11.345593</v>
      </c>
      <c r="BD907" t="n">
        <v>44.509341</v>
      </c>
      <c r="BE907" t="s"/>
      <c r="BF907" t="s"/>
      <c r="BG907" t="s"/>
      <c r="BH907" t="s"/>
      <c r="BI907" t="s"/>
      <c r="BJ907" t="s"/>
      <c r="BK907" t="s"/>
      <c r="BL907" t="s"/>
      <c r="BM907" t="s"/>
      <c r="BN907" t="s"/>
      <c r="BO907" t="s"/>
      <c r="BP907" t="s"/>
      <c r="BQ907" t="s"/>
      <c r="BR907" t="s">
        <v>93</v>
      </c>
    </row>
    <row r="908" spans="1:70">
      <c r="A908" t="s">
        <v>70</v>
      </c>
      <c r="B908" t="s">
        <v>71</v>
      </c>
      <c r="C908" t="s">
        <v>72</v>
      </c>
      <c r="D908" t="n">
        <v>2</v>
      </c>
      <c r="E908" t="s">
        <v>524</v>
      </c>
      <c r="F908" t="n">
        <v>-1</v>
      </c>
      <c r="G908" t="s">
        <v>74</v>
      </c>
      <c r="H908" t="s">
        <v>75</v>
      </c>
      <c r="I908" t="s"/>
      <c r="J908" t="s">
        <v>76</v>
      </c>
      <c r="K908" t="n">
        <v>82</v>
      </c>
      <c r="L908" t="s">
        <v>77</v>
      </c>
      <c r="M908" t="s"/>
      <c r="N908" t="s">
        <v>172</v>
      </c>
      <c r="O908" t="s">
        <v>79</v>
      </c>
      <c r="P908" t="s">
        <v>524</v>
      </c>
      <c r="Q908" t="s"/>
      <c r="R908" t="s">
        <v>253</v>
      </c>
      <c r="S908" t="s">
        <v>424</v>
      </c>
      <c r="T908" t="s">
        <v>82</v>
      </c>
      <c r="U908" t="s"/>
      <c r="V908" t="s">
        <v>83</v>
      </c>
      <c r="W908" t="s">
        <v>84</v>
      </c>
      <c r="X908" t="s"/>
      <c r="Y908" t="s">
        <v>85</v>
      </c>
      <c r="Z908">
        <f>HYPERLINK("https://hotelmonitor-cachepage.eclerx.com/savepage/tk_15427244110198524_sr_2029.html","info")</f>
        <v/>
      </c>
      <c r="AA908" t="n">
        <v>-2318630</v>
      </c>
      <c r="AB908" t="s"/>
      <c r="AC908" t="s"/>
      <c r="AD908" t="s">
        <v>86</v>
      </c>
      <c r="AE908" t="s"/>
      <c r="AF908" t="s"/>
      <c r="AG908" t="s"/>
      <c r="AH908" t="s"/>
      <c r="AI908" t="s"/>
      <c r="AJ908" t="s"/>
      <c r="AK908" t="s">
        <v>87</v>
      </c>
      <c r="AL908" t="s">
        <v>88</v>
      </c>
      <c r="AM908" t="s"/>
      <c r="AN908" t="s">
        <v>87</v>
      </c>
      <c r="AO908" t="s"/>
      <c r="AP908" t="n">
        <v>42</v>
      </c>
      <c r="AQ908" t="s">
        <v>89</v>
      </c>
      <c r="AR908" t="s">
        <v>96</v>
      </c>
      <c r="AS908" t="s"/>
      <c r="AT908" t="s">
        <v>91</v>
      </c>
      <c r="AU908" t="s"/>
      <c r="AV908" t="s"/>
      <c r="AW908" t="s"/>
      <c r="AX908" t="s"/>
      <c r="AY908" t="n">
        <v>2318630</v>
      </c>
      <c r="AZ908" t="s">
        <v>525</v>
      </c>
      <c r="BA908" t="s"/>
      <c r="BB908" t="n">
        <v>37532</v>
      </c>
      <c r="BC908" t="n">
        <v>11.345593</v>
      </c>
      <c r="BD908" t="n">
        <v>44.509341</v>
      </c>
      <c r="BE908" t="s"/>
      <c r="BF908" t="s"/>
      <c r="BG908" t="s"/>
      <c r="BH908" t="s"/>
      <c r="BI908" t="s"/>
      <c r="BJ908" t="s"/>
      <c r="BK908" t="s"/>
      <c r="BL908" t="s"/>
      <c r="BM908" t="s"/>
      <c r="BN908" t="s"/>
      <c r="BO908" t="s"/>
      <c r="BP908" t="s"/>
      <c r="BQ908" t="s"/>
      <c r="BR908" t="s">
        <v>93</v>
      </c>
    </row>
    <row r="909" spans="1:70">
      <c r="A909" t="s">
        <v>70</v>
      </c>
      <c r="B909" t="s">
        <v>71</v>
      </c>
      <c r="C909" t="s">
        <v>72</v>
      </c>
      <c r="D909" t="n">
        <v>2</v>
      </c>
      <c r="E909" t="s">
        <v>524</v>
      </c>
      <c r="F909" t="n">
        <v>-1</v>
      </c>
      <c r="G909" t="s">
        <v>74</v>
      </c>
      <c r="H909" t="s">
        <v>75</v>
      </c>
      <c r="I909" t="s"/>
      <c r="J909" t="s">
        <v>76</v>
      </c>
      <c r="K909" t="n">
        <v>82</v>
      </c>
      <c r="L909" t="s">
        <v>77</v>
      </c>
      <c r="M909" t="s"/>
      <c r="N909" t="s">
        <v>172</v>
      </c>
      <c r="O909" t="s">
        <v>79</v>
      </c>
      <c r="P909" t="s">
        <v>524</v>
      </c>
      <c r="Q909" t="s"/>
      <c r="R909" t="s">
        <v>253</v>
      </c>
      <c r="S909" t="s">
        <v>424</v>
      </c>
      <c r="T909" t="s">
        <v>82</v>
      </c>
      <c r="U909" t="s"/>
      <c r="V909" t="s">
        <v>83</v>
      </c>
      <c r="W909" t="s">
        <v>140</v>
      </c>
      <c r="X909" t="s"/>
      <c r="Y909" t="s">
        <v>85</v>
      </c>
      <c r="Z909">
        <f>HYPERLINK("https://hotelmonitor-cachepage.eclerx.com/savepage/tk_15427244110198524_sr_2029.html","info")</f>
        <v/>
      </c>
      <c r="AA909" t="n">
        <v>-2318630</v>
      </c>
      <c r="AB909" t="s"/>
      <c r="AC909" t="s"/>
      <c r="AD909" t="s">
        <v>86</v>
      </c>
      <c r="AE909" t="s"/>
      <c r="AF909" t="s"/>
      <c r="AG909" t="s"/>
      <c r="AH909" t="s"/>
      <c r="AI909" t="s"/>
      <c r="AJ909" t="s"/>
      <c r="AK909" t="s">
        <v>87</v>
      </c>
      <c r="AL909" t="s">
        <v>88</v>
      </c>
      <c r="AM909" t="s"/>
      <c r="AN909" t="s">
        <v>87</v>
      </c>
      <c r="AO909" t="s"/>
      <c r="AP909" t="n">
        <v>42</v>
      </c>
      <c r="AQ909" t="s">
        <v>89</v>
      </c>
      <c r="AR909" t="s">
        <v>96</v>
      </c>
      <c r="AS909" t="s"/>
      <c r="AT909" t="s">
        <v>91</v>
      </c>
      <c r="AU909" t="s"/>
      <c r="AV909" t="s"/>
      <c r="AW909" t="s"/>
      <c r="AX909" t="s"/>
      <c r="AY909" t="n">
        <v>2318630</v>
      </c>
      <c r="AZ909" t="s">
        <v>525</v>
      </c>
      <c r="BA909" t="s"/>
      <c r="BB909" t="n">
        <v>37532</v>
      </c>
      <c r="BC909" t="n">
        <v>11.345593</v>
      </c>
      <c r="BD909" t="n">
        <v>44.509341</v>
      </c>
      <c r="BE909" t="s"/>
      <c r="BF909" t="s"/>
      <c r="BG909" t="s"/>
      <c r="BH909" t="s"/>
      <c r="BI909" t="s"/>
      <c r="BJ909" t="s"/>
      <c r="BK909" t="s"/>
      <c r="BL909" t="s"/>
      <c r="BM909" t="s"/>
      <c r="BN909" t="s"/>
      <c r="BO909" t="s"/>
      <c r="BP909" t="s"/>
      <c r="BQ909" t="s"/>
      <c r="BR909" t="s">
        <v>93</v>
      </c>
    </row>
    <row r="910" spans="1:70">
      <c r="A910" t="s">
        <v>70</v>
      </c>
      <c r="B910" t="s">
        <v>71</v>
      </c>
      <c r="C910" t="s">
        <v>72</v>
      </c>
      <c r="D910" t="n">
        <v>2</v>
      </c>
      <c r="E910" t="s">
        <v>524</v>
      </c>
      <c r="F910" t="n">
        <v>-1</v>
      </c>
      <c r="G910" t="s">
        <v>74</v>
      </c>
      <c r="H910" t="s">
        <v>75</v>
      </c>
      <c r="I910" t="s"/>
      <c r="J910" t="s">
        <v>76</v>
      </c>
      <c r="K910" t="n">
        <v>84</v>
      </c>
      <c r="L910" t="s">
        <v>77</v>
      </c>
      <c r="M910" t="s"/>
      <c r="N910" t="s">
        <v>172</v>
      </c>
      <c r="O910" t="s">
        <v>79</v>
      </c>
      <c r="P910" t="s">
        <v>524</v>
      </c>
      <c r="Q910" t="s"/>
      <c r="R910" t="s">
        <v>253</v>
      </c>
      <c r="S910" t="s">
        <v>372</v>
      </c>
      <c r="T910" t="s">
        <v>82</v>
      </c>
      <c r="U910" t="s"/>
      <c r="V910" t="s">
        <v>83</v>
      </c>
      <c r="W910" t="s">
        <v>84</v>
      </c>
      <c r="X910" t="s"/>
      <c r="Y910" t="s">
        <v>85</v>
      </c>
      <c r="Z910">
        <f>HYPERLINK("https://hotelmonitor-cachepage.eclerx.com/savepage/tk_15427244110198524_sr_2029.html","info")</f>
        <v/>
      </c>
      <c r="AA910" t="n">
        <v>-2318630</v>
      </c>
      <c r="AB910" t="s"/>
      <c r="AC910" t="s"/>
      <c r="AD910" t="s">
        <v>86</v>
      </c>
      <c r="AE910" t="s"/>
      <c r="AF910" t="s"/>
      <c r="AG910" t="s"/>
      <c r="AH910" t="s"/>
      <c r="AI910" t="s"/>
      <c r="AJ910" t="s"/>
      <c r="AK910" t="s">
        <v>87</v>
      </c>
      <c r="AL910" t="s">
        <v>88</v>
      </c>
      <c r="AM910" t="s"/>
      <c r="AN910" t="s">
        <v>87</v>
      </c>
      <c r="AO910" t="s"/>
      <c r="AP910" t="n">
        <v>42</v>
      </c>
      <c r="AQ910" t="s">
        <v>89</v>
      </c>
      <c r="AR910" t="s">
        <v>96</v>
      </c>
      <c r="AS910" t="s"/>
      <c r="AT910" t="s">
        <v>91</v>
      </c>
      <c r="AU910" t="s"/>
      <c r="AV910" t="s"/>
      <c r="AW910" t="s"/>
      <c r="AX910" t="s"/>
      <c r="AY910" t="n">
        <v>2318630</v>
      </c>
      <c r="AZ910" t="s">
        <v>525</v>
      </c>
      <c r="BA910" t="s"/>
      <c r="BB910" t="n">
        <v>37532</v>
      </c>
      <c r="BC910" t="n">
        <v>11.345593</v>
      </c>
      <c r="BD910" t="n">
        <v>44.509341</v>
      </c>
      <c r="BE910" t="s"/>
      <c r="BF910" t="s"/>
      <c r="BG910" t="s"/>
      <c r="BH910" t="s"/>
      <c r="BI910" t="s"/>
      <c r="BJ910" t="s"/>
      <c r="BK910" t="s"/>
      <c r="BL910" t="s"/>
      <c r="BM910" t="s"/>
      <c r="BN910" t="s"/>
      <c r="BO910" t="s"/>
      <c r="BP910" t="s"/>
      <c r="BQ910" t="s"/>
      <c r="BR910" t="s">
        <v>93</v>
      </c>
    </row>
    <row r="911" spans="1:70">
      <c r="A911" t="s">
        <v>70</v>
      </c>
      <c r="B911" t="s">
        <v>71</v>
      </c>
      <c r="C911" t="s">
        <v>72</v>
      </c>
      <c r="D911" t="n">
        <v>2</v>
      </c>
      <c r="E911" t="s">
        <v>524</v>
      </c>
      <c r="F911" t="n">
        <v>-1</v>
      </c>
      <c r="G911" t="s">
        <v>74</v>
      </c>
      <c r="H911" t="s">
        <v>75</v>
      </c>
      <c r="I911" t="s"/>
      <c r="J911" t="s">
        <v>76</v>
      </c>
      <c r="K911" t="n">
        <v>84</v>
      </c>
      <c r="L911" t="s">
        <v>77</v>
      </c>
      <c r="M911" t="s"/>
      <c r="N911" t="s">
        <v>97</v>
      </c>
      <c r="O911" t="s">
        <v>79</v>
      </c>
      <c r="P911" t="s">
        <v>524</v>
      </c>
      <c r="Q911" t="s"/>
      <c r="R911" t="s">
        <v>253</v>
      </c>
      <c r="S911" t="s">
        <v>372</v>
      </c>
      <c r="T911" t="s">
        <v>82</v>
      </c>
      <c r="U911" t="s"/>
      <c r="V911" t="s">
        <v>83</v>
      </c>
      <c r="W911" t="s">
        <v>84</v>
      </c>
      <c r="X911" t="s"/>
      <c r="Y911" t="s">
        <v>85</v>
      </c>
      <c r="Z911">
        <f>HYPERLINK("https://hotelmonitor-cachepage.eclerx.com/savepage/tk_15427244110198524_sr_2029.html","info")</f>
        <v/>
      </c>
      <c r="AA911" t="n">
        <v>-2318630</v>
      </c>
      <c r="AB911" t="s"/>
      <c r="AC911" t="s"/>
      <c r="AD911" t="s">
        <v>86</v>
      </c>
      <c r="AE911" t="s"/>
      <c r="AF911" t="s"/>
      <c r="AG911" t="s"/>
      <c r="AH911" t="s"/>
      <c r="AI911" t="s"/>
      <c r="AJ911" t="s"/>
      <c r="AK911" t="s">
        <v>87</v>
      </c>
      <c r="AL911" t="s">
        <v>88</v>
      </c>
      <c r="AM911" t="s"/>
      <c r="AN911" t="s">
        <v>87</v>
      </c>
      <c r="AO911" t="s"/>
      <c r="AP911" t="n">
        <v>42</v>
      </c>
      <c r="AQ911" t="s">
        <v>89</v>
      </c>
      <c r="AR911" t="s">
        <v>99</v>
      </c>
      <c r="AS911" t="s"/>
      <c r="AT911" t="s">
        <v>91</v>
      </c>
      <c r="AU911" t="s"/>
      <c r="AV911" t="s"/>
      <c r="AW911" t="s"/>
      <c r="AX911" t="s"/>
      <c r="AY911" t="n">
        <v>2318630</v>
      </c>
      <c r="AZ911" t="s">
        <v>525</v>
      </c>
      <c r="BA911" t="s"/>
      <c r="BB911" t="n">
        <v>37532</v>
      </c>
      <c r="BC911" t="n">
        <v>11.345593</v>
      </c>
      <c r="BD911" t="n">
        <v>44.509341</v>
      </c>
      <c r="BE911" t="s"/>
      <c r="BF911" t="s"/>
      <c r="BG911" t="s"/>
      <c r="BH911" t="s"/>
      <c r="BI911" t="s"/>
      <c r="BJ911" t="s"/>
      <c r="BK911" t="s"/>
      <c r="BL911" t="s"/>
      <c r="BM911" t="s"/>
      <c r="BN911" t="s"/>
      <c r="BO911" t="s"/>
      <c r="BP911" t="s"/>
      <c r="BQ911" t="s"/>
      <c r="BR911" t="s">
        <v>93</v>
      </c>
    </row>
    <row r="912" spans="1:70">
      <c r="A912" t="s">
        <v>70</v>
      </c>
      <c r="B912" t="s">
        <v>71</v>
      </c>
      <c r="C912" t="s">
        <v>72</v>
      </c>
      <c r="D912" t="n">
        <v>2</v>
      </c>
      <c r="E912" t="s">
        <v>524</v>
      </c>
      <c r="F912" t="n">
        <v>-1</v>
      </c>
      <c r="G912" t="s">
        <v>74</v>
      </c>
      <c r="H912" t="s">
        <v>75</v>
      </c>
      <c r="I912" t="s"/>
      <c r="J912" t="s">
        <v>76</v>
      </c>
      <c r="K912" t="n">
        <v>86</v>
      </c>
      <c r="L912" t="s">
        <v>77</v>
      </c>
      <c r="M912" t="s"/>
      <c r="N912" t="s">
        <v>308</v>
      </c>
      <c r="O912" t="s">
        <v>79</v>
      </c>
      <c r="P912" t="s">
        <v>524</v>
      </c>
      <c r="Q912" t="s"/>
      <c r="R912" t="s">
        <v>253</v>
      </c>
      <c r="S912" t="s">
        <v>239</v>
      </c>
      <c r="T912" t="s">
        <v>82</v>
      </c>
      <c r="U912" t="s"/>
      <c r="V912" t="s">
        <v>83</v>
      </c>
      <c r="W912" t="s">
        <v>84</v>
      </c>
      <c r="X912" t="s"/>
      <c r="Y912" t="s">
        <v>85</v>
      </c>
      <c r="Z912">
        <f>HYPERLINK("https://hotelmonitor-cachepage.eclerx.com/savepage/tk_15427244110198524_sr_2029.html","info")</f>
        <v/>
      </c>
      <c r="AA912" t="n">
        <v>-2318630</v>
      </c>
      <c r="AB912" t="s"/>
      <c r="AC912" t="s"/>
      <c r="AD912" t="s">
        <v>86</v>
      </c>
      <c r="AE912" t="s"/>
      <c r="AF912" t="s"/>
      <c r="AG912" t="s"/>
      <c r="AH912" t="s"/>
      <c r="AI912" t="s"/>
      <c r="AJ912" t="s"/>
      <c r="AK912" t="s">
        <v>87</v>
      </c>
      <c r="AL912" t="s">
        <v>88</v>
      </c>
      <c r="AM912" t="s"/>
      <c r="AN912" t="s">
        <v>87</v>
      </c>
      <c r="AO912" t="s"/>
      <c r="AP912" t="n">
        <v>42</v>
      </c>
      <c r="AQ912" t="s">
        <v>89</v>
      </c>
      <c r="AR912" t="s">
        <v>90</v>
      </c>
      <c r="AS912" t="s"/>
      <c r="AT912" t="s">
        <v>91</v>
      </c>
      <c r="AU912" t="s"/>
      <c r="AV912" t="s"/>
      <c r="AW912" t="s"/>
      <c r="AX912" t="s"/>
      <c r="AY912" t="n">
        <v>2318630</v>
      </c>
      <c r="AZ912" t="s">
        <v>525</v>
      </c>
      <c r="BA912" t="s"/>
      <c r="BB912" t="n">
        <v>37532</v>
      </c>
      <c r="BC912" t="n">
        <v>11.345593</v>
      </c>
      <c r="BD912" t="n">
        <v>44.509341</v>
      </c>
      <c r="BE912" t="s"/>
      <c r="BF912" t="s"/>
      <c r="BG912" t="s"/>
      <c r="BH912" t="s"/>
      <c r="BI912" t="s"/>
      <c r="BJ912" t="s"/>
      <c r="BK912" t="s"/>
      <c r="BL912" t="s"/>
      <c r="BM912" t="s"/>
      <c r="BN912" t="s"/>
      <c r="BO912" t="s"/>
      <c r="BP912" t="s"/>
      <c r="BQ912" t="s"/>
      <c r="BR912" t="s">
        <v>93</v>
      </c>
    </row>
    <row r="913" spans="1:70">
      <c r="A913" t="s">
        <v>70</v>
      </c>
      <c r="B913" t="s">
        <v>71</v>
      </c>
      <c r="C913" t="s">
        <v>72</v>
      </c>
      <c r="D913" t="n">
        <v>2</v>
      </c>
      <c r="E913" t="s">
        <v>524</v>
      </c>
      <c r="F913" t="n">
        <v>-1</v>
      </c>
      <c r="G913" t="s">
        <v>74</v>
      </c>
      <c r="H913" t="s">
        <v>75</v>
      </c>
      <c r="I913" t="s"/>
      <c r="J913" t="s">
        <v>76</v>
      </c>
      <c r="K913" t="n">
        <v>93</v>
      </c>
      <c r="L913" t="s">
        <v>77</v>
      </c>
      <c r="M913" t="s"/>
      <c r="N913" t="s">
        <v>172</v>
      </c>
      <c r="O913" t="s">
        <v>79</v>
      </c>
      <c r="P913" t="s">
        <v>524</v>
      </c>
      <c r="Q913" t="s"/>
      <c r="R913" t="s">
        <v>253</v>
      </c>
      <c r="S913" t="s">
        <v>256</v>
      </c>
      <c r="T913" t="s">
        <v>82</v>
      </c>
      <c r="U913" t="s"/>
      <c r="V913" t="s">
        <v>83</v>
      </c>
      <c r="W913" t="s">
        <v>84</v>
      </c>
      <c r="X913" t="s"/>
      <c r="Y913" t="s">
        <v>85</v>
      </c>
      <c r="Z913">
        <f>HYPERLINK("https://hotelmonitor-cachepage.eclerx.com/savepage/tk_15427244110198524_sr_2029.html","info")</f>
        <v/>
      </c>
      <c r="AA913" t="n">
        <v>-2318630</v>
      </c>
      <c r="AB913" t="s"/>
      <c r="AC913" t="s"/>
      <c r="AD913" t="s">
        <v>86</v>
      </c>
      <c r="AE913" t="s"/>
      <c r="AF913" t="s"/>
      <c r="AG913" t="s"/>
      <c r="AH913" t="s"/>
      <c r="AI913" t="s"/>
      <c r="AJ913" t="s"/>
      <c r="AK913" t="s">
        <v>87</v>
      </c>
      <c r="AL913" t="s">
        <v>88</v>
      </c>
      <c r="AM913" t="s"/>
      <c r="AN913" t="s">
        <v>87</v>
      </c>
      <c r="AO913" t="s"/>
      <c r="AP913" t="n">
        <v>42</v>
      </c>
      <c r="AQ913" t="s">
        <v>89</v>
      </c>
      <c r="AR913" t="s">
        <v>96</v>
      </c>
      <c r="AS913" t="s"/>
      <c r="AT913" t="s">
        <v>91</v>
      </c>
      <c r="AU913" t="s"/>
      <c r="AV913" t="s"/>
      <c r="AW913" t="s"/>
      <c r="AX913" t="s"/>
      <c r="AY913" t="n">
        <v>2318630</v>
      </c>
      <c r="AZ913" t="s">
        <v>525</v>
      </c>
      <c r="BA913" t="s"/>
      <c r="BB913" t="n">
        <v>37532</v>
      </c>
      <c r="BC913" t="n">
        <v>11.345593</v>
      </c>
      <c r="BD913" t="n">
        <v>44.509341</v>
      </c>
      <c r="BE913" t="s"/>
      <c r="BF913" t="s"/>
      <c r="BG913" t="s"/>
      <c r="BH913" t="s"/>
      <c r="BI913" t="s"/>
      <c r="BJ913" t="s"/>
      <c r="BK913" t="s"/>
      <c r="BL913" t="s"/>
      <c r="BM913" t="s"/>
      <c r="BN913" t="s"/>
      <c r="BO913" t="s"/>
      <c r="BP913" t="s"/>
      <c r="BQ913" t="s"/>
      <c r="BR913" t="s">
        <v>93</v>
      </c>
    </row>
    <row r="914" spans="1:70">
      <c r="A914" t="s">
        <v>70</v>
      </c>
      <c r="B914" t="s">
        <v>71</v>
      </c>
      <c r="C914" t="s">
        <v>72</v>
      </c>
      <c r="D914" t="n">
        <v>2</v>
      </c>
      <c r="E914" t="s">
        <v>524</v>
      </c>
      <c r="F914" t="n">
        <v>-1</v>
      </c>
      <c r="G914" t="s">
        <v>74</v>
      </c>
      <c r="H914" t="s">
        <v>75</v>
      </c>
      <c r="I914" t="s"/>
      <c r="J914" t="s">
        <v>76</v>
      </c>
      <c r="K914" t="n">
        <v>94</v>
      </c>
      <c r="L914" t="s">
        <v>77</v>
      </c>
      <c r="M914" t="s"/>
      <c r="N914" t="s">
        <v>294</v>
      </c>
      <c r="O914" t="s">
        <v>79</v>
      </c>
      <c r="P914" t="s">
        <v>524</v>
      </c>
      <c r="Q914" t="s"/>
      <c r="R914" t="s">
        <v>253</v>
      </c>
      <c r="S914" t="s">
        <v>398</v>
      </c>
      <c r="T914" t="s">
        <v>82</v>
      </c>
      <c r="U914" t="s"/>
      <c r="V914" t="s">
        <v>83</v>
      </c>
      <c r="W914" t="s">
        <v>140</v>
      </c>
      <c r="X914" t="s"/>
      <c r="Y914" t="s">
        <v>85</v>
      </c>
      <c r="Z914">
        <f>HYPERLINK("https://hotelmonitor-cachepage.eclerx.com/savepage/tk_15427244110198524_sr_2029.html","info")</f>
        <v/>
      </c>
      <c r="AA914" t="n">
        <v>-2318630</v>
      </c>
      <c r="AB914" t="s"/>
      <c r="AC914" t="s"/>
      <c r="AD914" t="s">
        <v>86</v>
      </c>
      <c r="AE914" t="s"/>
      <c r="AF914" t="s"/>
      <c r="AG914" t="s"/>
      <c r="AH914" t="s"/>
      <c r="AI914" t="s"/>
      <c r="AJ914" t="s"/>
      <c r="AK914" t="s">
        <v>87</v>
      </c>
      <c r="AL914" t="s">
        <v>88</v>
      </c>
      <c r="AM914" t="s"/>
      <c r="AN914" t="s">
        <v>87</v>
      </c>
      <c r="AO914" t="s"/>
      <c r="AP914" t="n">
        <v>42</v>
      </c>
      <c r="AQ914" t="s">
        <v>89</v>
      </c>
      <c r="AR914" t="s">
        <v>90</v>
      </c>
      <c r="AS914" t="s"/>
      <c r="AT914" t="s">
        <v>91</v>
      </c>
      <c r="AU914" t="s"/>
      <c r="AV914" t="s"/>
      <c r="AW914" t="s"/>
      <c r="AX914" t="s"/>
      <c r="AY914" t="n">
        <v>2318630</v>
      </c>
      <c r="AZ914" t="s">
        <v>525</v>
      </c>
      <c r="BA914" t="s"/>
      <c r="BB914" t="n">
        <v>37532</v>
      </c>
      <c r="BC914" t="n">
        <v>11.345593</v>
      </c>
      <c r="BD914" t="n">
        <v>44.509341</v>
      </c>
      <c r="BE914" t="s"/>
      <c r="BF914" t="s"/>
      <c r="BG914" t="s"/>
      <c r="BH914" t="s"/>
      <c r="BI914" t="s"/>
      <c r="BJ914" t="s"/>
      <c r="BK914" t="s"/>
      <c r="BL914" t="s"/>
      <c r="BM914" t="s"/>
      <c r="BN914" t="s"/>
      <c r="BO914" t="s"/>
      <c r="BP914" t="s"/>
      <c r="BQ914" t="s"/>
      <c r="BR914" t="s">
        <v>93</v>
      </c>
    </row>
    <row r="915" spans="1:70">
      <c r="A915" t="s">
        <v>70</v>
      </c>
      <c r="B915" t="s">
        <v>71</v>
      </c>
      <c r="C915" t="s">
        <v>72</v>
      </c>
      <c r="D915" t="n">
        <v>2</v>
      </c>
      <c r="E915" t="s">
        <v>524</v>
      </c>
      <c r="F915" t="n">
        <v>-1</v>
      </c>
      <c r="G915" t="s">
        <v>74</v>
      </c>
      <c r="H915" t="s">
        <v>75</v>
      </c>
      <c r="I915" t="s"/>
      <c r="J915" t="s">
        <v>76</v>
      </c>
      <c r="K915" t="n">
        <v>99</v>
      </c>
      <c r="L915" t="s">
        <v>77</v>
      </c>
      <c r="M915" t="s"/>
      <c r="N915" t="s">
        <v>189</v>
      </c>
      <c r="O915" t="s">
        <v>79</v>
      </c>
      <c r="P915" t="s">
        <v>524</v>
      </c>
      <c r="Q915" t="s"/>
      <c r="R915" t="s">
        <v>253</v>
      </c>
      <c r="S915" t="s">
        <v>511</v>
      </c>
      <c r="T915" t="s">
        <v>82</v>
      </c>
      <c r="U915" t="s"/>
      <c r="V915" t="s">
        <v>83</v>
      </c>
      <c r="W915" t="s">
        <v>84</v>
      </c>
      <c r="X915" t="s"/>
      <c r="Y915" t="s">
        <v>85</v>
      </c>
      <c r="Z915">
        <f>HYPERLINK("https://hotelmonitor-cachepage.eclerx.com/savepage/tk_15427244110198524_sr_2029.html","info")</f>
        <v/>
      </c>
      <c r="AA915" t="n">
        <v>-2318630</v>
      </c>
      <c r="AB915" t="s"/>
      <c r="AC915" t="s"/>
      <c r="AD915" t="s">
        <v>86</v>
      </c>
      <c r="AE915" t="s"/>
      <c r="AF915" t="s"/>
      <c r="AG915" t="s"/>
      <c r="AH915" t="s"/>
      <c r="AI915" t="s"/>
      <c r="AJ915" t="s"/>
      <c r="AK915" t="s">
        <v>87</v>
      </c>
      <c r="AL915" t="s">
        <v>88</v>
      </c>
      <c r="AM915" t="s"/>
      <c r="AN915" t="s">
        <v>87</v>
      </c>
      <c r="AO915" t="s"/>
      <c r="AP915" t="n">
        <v>42</v>
      </c>
      <c r="AQ915" t="s">
        <v>89</v>
      </c>
      <c r="AR915" t="s">
        <v>96</v>
      </c>
      <c r="AS915" t="s"/>
      <c r="AT915" t="s">
        <v>91</v>
      </c>
      <c r="AU915" t="s"/>
      <c r="AV915" t="s"/>
      <c r="AW915" t="s"/>
      <c r="AX915" t="s"/>
      <c r="AY915" t="n">
        <v>2318630</v>
      </c>
      <c r="AZ915" t="s">
        <v>525</v>
      </c>
      <c r="BA915" t="s"/>
      <c r="BB915" t="n">
        <v>37532</v>
      </c>
      <c r="BC915" t="n">
        <v>11.345593</v>
      </c>
      <c r="BD915" t="n">
        <v>44.509341</v>
      </c>
      <c r="BE915" t="s"/>
      <c r="BF915" t="s"/>
      <c r="BG915" t="s"/>
      <c r="BH915" t="s"/>
      <c r="BI915" t="s"/>
      <c r="BJ915" t="s"/>
      <c r="BK915" t="s"/>
      <c r="BL915" t="s"/>
      <c r="BM915" t="s"/>
      <c r="BN915" t="s"/>
      <c r="BO915" t="s"/>
      <c r="BP915" t="s"/>
      <c r="BQ915" t="s"/>
      <c r="BR915" t="s">
        <v>93</v>
      </c>
    </row>
    <row r="916" spans="1:70">
      <c r="A916" t="s">
        <v>70</v>
      </c>
      <c r="B916" t="s">
        <v>71</v>
      </c>
      <c r="C916" t="s">
        <v>72</v>
      </c>
      <c r="D916" t="n">
        <v>2</v>
      </c>
      <c r="E916" t="s">
        <v>524</v>
      </c>
      <c r="F916" t="n">
        <v>-1</v>
      </c>
      <c r="G916" t="s">
        <v>74</v>
      </c>
      <c r="H916" t="s">
        <v>75</v>
      </c>
      <c r="I916" t="s"/>
      <c r="J916" t="s">
        <v>76</v>
      </c>
      <c r="K916" t="n">
        <v>109</v>
      </c>
      <c r="L916" t="s">
        <v>77</v>
      </c>
      <c r="M916" t="s"/>
      <c r="N916" t="s">
        <v>294</v>
      </c>
      <c r="O916" t="s">
        <v>79</v>
      </c>
      <c r="P916" t="s">
        <v>524</v>
      </c>
      <c r="Q916" t="s"/>
      <c r="R916" t="s">
        <v>253</v>
      </c>
      <c r="S916" t="s">
        <v>81</v>
      </c>
      <c r="T916" t="s">
        <v>82</v>
      </c>
      <c r="U916" t="s"/>
      <c r="V916" t="s">
        <v>83</v>
      </c>
      <c r="W916" t="s">
        <v>84</v>
      </c>
      <c r="X916" t="s"/>
      <c r="Y916" t="s">
        <v>85</v>
      </c>
      <c r="Z916">
        <f>HYPERLINK("https://hotelmonitor-cachepage.eclerx.com/savepage/tk_15427244110198524_sr_2029.html","info")</f>
        <v/>
      </c>
      <c r="AA916" t="n">
        <v>-2318630</v>
      </c>
      <c r="AB916" t="s"/>
      <c r="AC916" t="s"/>
      <c r="AD916" t="s">
        <v>86</v>
      </c>
      <c r="AE916" t="s"/>
      <c r="AF916" t="s"/>
      <c r="AG916" t="s"/>
      <c r="AH916" t="s"/>
      <c r="AI916" t="s"/>
      <c r="AJ916" t="s"/>
      <c r="AK916" t="s">
        <v>87</v>
      </c>
      <c r="AL916" t="s">
        <v>88</v>
      </c>
      <c r="AM916" t="s"/>
      <c r="AN916" t="s">
        <v>87</v>
      </c>
      <c r="AO916" t="s"/>
      <c r="AP916" t="n">
        <v>42</v>
      </c>
      <c r="AQ916" t="s">
        <v>89</v>
      </c>
      <c r="AR916" t="s">
        <v>90</v>
      </c>
      <c r="AS916" t="s"/>
      <c r="AT916" t="s">
        <v>91</v>
      </c>
      <c r="AU916" t="s"/>
      <c r="AV916" t="s"/>
      <c r="AW916" t="s"/>
      <c r="AX916" t="s"/>
      <c r="AY916" t="n">
        <v>2318630</v>
      </c>
      <c r="AZ916" t="s">
        <v>525</v>
      </c>
      <c r="BA916" t="s"/>
      <c r="BB916" t="n">
        <v>37532</v>
      </c>
      <c r="BC916" t="n">
        <v>11.345593</v>
      </c>
      <c r="BD916" t="n">
        <v>44.509341</v>
      </c>
      <c r="BE916" t="s"/>
      <c r="BF916" t="s"/>
      <c r="BG916" t="s"/>
      <c r="BH916" t="s"/>
      <c r="BI916" t="s"/>
      <c r="BJ916" t="s"/>
      <c r="BK916" t="s"/>
      <c r="BL916" t="s"/>
      <c r="BM916" t="s"/>
      <c r="BN916" t="s"/>
      <c r="BO916" t="s"/>
      <c r="BP916" t="s"/>
      <c r="BQ916" t="s"/>
      <c r="BR916" t="s">
        <v>93</v>
      </c>
    </row>
    <row r="917" spans="1:70">
      <c r="A917" t="s">
        <v>70</v>
      </c>
      <c r="B917" t="s">
        <v>71</v>
      </c>
      <c r="C917" t="s">
        <v>72</v>
      </c>
      <c r="D917" t="n">
        <v>2</v>
      </c>
      <c r="E917" t="s">
        <v>524</v>
      </c>
      <c r="F917" t="n">
        <v>-1</v>
      </c>
      <c r="G917" t="s">
        <v>74</v>
      </c>
      <c r="H917" t="s">
        <v>75</v>
      </c>
      <c r="I917" t="s"/>
      <c r="J917" t="s">
        <v>76</v>
      </c>
      <c r="K917" t="n">
        <v>124</v>
      </c>
      <c r="L917" t="s">
        <v>77</v>
      </c>
      <c r="M917" t="s"/>
      <c r="N917" t="s">
        <v>191</v>
      </c>
      <c r="O917" t="s">
        <v>79</v>
      </c>
      <c r="P917" t="s">
        <v>524</v>
      </c>
      <c r="Q917" t="s"/>
      <c r="R917" t="s">
        <v>253</v>
      </c>
      <c r="S917" t="s">
        <v>516</v>
      </c>
      <c r="T917" t="s">
        <v>82</v>
      </c>
      <c r="U917" t="s"/>
      <c r="V917" t="s">
        <v>83</v>
      </c>
      <c r="W917" t="s">
        <v>140</v>
      </c>
      <c r="X917" t="s"/>
      <c r="Y917" t="s">
        <v>85</v>
      </c>
      <c r="Z917">
        <f>HYPERLINK("https://hotelmonitor-cachepage.eclerx.com/savepage/tk_15427244110198524_sr_2029.html","info")</f>
        <v/>
      </c>
      <c r="AA917" t="n">
        <v>-2318630</v>
      </c>
      <c r="AB917" t="s"/>
      <c r="AC917" t="s"/>
      <c r="AD917" t="s">
        <v>86</v>
      </c>
      <c r="AE917" t="s"/>
      <c r="AF917" t="s"/>
      <c r="AG917" t="s"/>
      <c r="AH917" t="s"/>
      <c r="AI917" t="s"/>
      <c r="AJ917" t="s"/>
      <c r="AK917" t="s">
        <v>87</v>
      </c>
      <c r="AL917" t="s">
        <v>88</v>
      </c>
      <c r="AM917" t="s"/>
      <c r="AN917" t="s">
        <v>87</v>
      </c>
      <c r="AO917" t="s"/>
      <c r="AP917" t="n">
        <v>42</v>
      </c>
      <c r="AQ917" t="s">
        <v>89</v>
      </c>
      <c r="AR917" t="s">
        <v>96</v>
      </c>
      <c r="AS917" t="s"/>
      <c r="AT917" t="s">
        <v>91</v>
      </c>
      <c r="AU917" t="s"/>
      <c r="AV917" t="s"/>
      <c r="AW917" t="s"/>
      <c r="AX917" t="s"/>
      <c r="AY917" t="n">
        <v>2318630</v>
      </c>
      <c r="AZ917" t="s">
        <v>525</v>
      </c>
      <c r="BA917" t="s"/>
      <c r="BB917" t="n">
        <v>37532</v>
      </c>
      <c r="BC917" t="n">
        <v>11.345593</v>
      </c>
      <c r="BD917" t="n">
        <v>44.509341</v>
      </c>
      <c r="BE917" t="s"/>
      <c r="BF917" t="s"/>
      <c r="BG917" t="s"/>
      <c r="BH917" t="s"/>
      <c r="BI917" t="s"/>
      <c r="BJ917" t="s"/>
      <c r="BK917" t="s"/>
      <c r="BL917" t="s"/>
      <c r="BM917" t="s"/>
      <c r="BN917" t="s"/>
      <c r="BO917" t="s"/>
      <c r="BP917" t="s"/>
      <c r="BQ917" t="s"/>
      <c r="BR917" t="s">
        <v>93</v>
      </c>
    </row>
    <row r="918" spans="1:70">
      <c r="A918" t="s">
        <v>70</v>
      </c>
      <c r="B918" t="s">
        <v>71</v>
      </c>
      <c r="C918" t="s">
        <v>72</v>
      </c>
      <c r="D918" t="n">
        <v>2</v>
      </c>
      <c r="E918" t="s">
        <v>524</v>
      </c>
      <c r="F918" t="n">
        <v>-1</v>
      </c>
      <c r="G918" t="s">
        <v>74</v>
      </c>
      <c r="H918" t="s">
        <v>75</v>
      </c>
      <c r="I918" t="s"/>
      <c r="J918" t="s">
        <v>76</v>
      </c>
      <c r="K918" t="n">
        <v>135</v>
      </c>
      <c r="L918" t="s">
        <v>77</v>
      </c>
      <c r="M918" t="s"/>
      <c r="N918" t="s">
        <v>191</v>
      </c>
      <c r="O918" t="s">
        <v>79</v>
      </c>
      <c r="P918" t="s">
        <v>524</v>
      </c>
      <c r="Q918" t="s"/>
      <c r="R918" t="s">
        <v>253</v>
      </c>
      <c r="S918" t="s">
        <v>526</v>
      </c>
      <c r="T918" t="s">
        <v>82</v>
      </c>
      <c r="U918" t="s"/>
      <c r="V918" t="s">
        <v>83</v>
      </c>
      <c r="W918" t="s">
        <v>84</v>
      </c>
      <c r="X918" t="s"/>
      <c r="Y918" t="s">
        <v>85</v>
      </c>
      <c r="Z918">
        <f>HYPERLINK("https://hotelmonitor-cachepage.eclerx.com/savepage/tk_15427244110198524_sr_2029.html","info")</f>
        <v/>
      </c>
      <c r="AA918" t="n">
        <v>-2318630</v>
      </c>
      <c r="AB918" t="s"/>
      <c r="AC918" t="s"/>
      <c r="AD918" t="s">
        <v>86</v>
      </c>
      <c r="AE918" t="s"/>
      <c r="AF918" t="s"/>
      <c r="AG918" t="s"/>
      <c r="AH918" t="s"/>
      <c r="AI918" t="s"/>
      <c r="AJ918" t="s"/>
      <c r="AK918" t="s">
        <v>87</v>
      </c>
      <c r="AL918" t="s">
        <v>88</v>
      </c>
      <c r="AM918" t="s"/>
      <c r="AN918" t="s">
        <v>87</v>
      </c>
      <c r="AO918" t="s"/>
      <c r="AP918" t="n">
        <v>42</v>
      </c>
      <c r="AQ918" t="s">
        <v>89</v>
      </c>
      <c r="AR918" t="s">
        <v>96</v>
      </c>
      <c r="AS918" t="s"/>
      <c r="AT918" t="s">
        <v>91</v>
      </c>
      <c r="AU918" t="s"/>
      <c r="AV918" t="s"/>
      <c r="AW918" t="s"/>
      <c r="AX918" t="s"/>
      <c r="AY918" t="n">
        <v>2318630</v>
      </c>
      <c r="AZ918" t="s">
        <v>525</v>
      </c>
      <c r="BA918" t="s"/>
      <c r="BB918" t="n">
        <v>37532</v>
      </c>
      <c r="BC918" t="n">
        <v>11.345593</v>
      </c>
      <c r="BD918" t="n">
        <v>44.509341</v>
      </c>
      <c r="BE918" t="s"/>
      <c r="BF918" t="s"/>
      <c r="BG918" t="s"/>
      <c r="BH918" t="s"/>
      <c r="BI918" t="s"/>
      <c r="BJ918" t="s"/>
      <c r="BK918" t="s"/>
      <c r="BL918" t="s"/>
      <c r="BM918" t="s"/>
      <c r="BN918" t="s"/>
      <c r="BO918" t="s"/>
      <c r="BP918" t="s"/>
      <c r="BQ918" t="s"/>
      <c r="BR918" t="s">
        <v>93</v>
      </c>
    </row>
    <row r="919" spans="1:70">
      <c r="A919" t="s">
        <v>70</v>
      </c>
      <c r="B919" t="s">
        <v>71</v>
      </c>
      <c r="C919" t="s">
        <v>72</v>
      </c>
      <c r="D919" t="n">
        <v>2</v>
      </c>
      <c r="E919" t="s">
        <v>524</v>
      </c>
      <c r="F919" t="n">
        <v>-1</v>
      </c>
      <c r="G919" t="s">
        <v>74</v>
      </c>
      <c r="H919" t="s">
        <v>75</v>
      </c>
      <c r="I919" t="s"/>
      <c r="J919" t="s">
        <v>76</v>
      </c>
      <c r="K919" t="n">
        <v>138</v>
      </c>
      <c r="L919" t="s">
        <v>77</v>
      </c>
      <c r="M919" t="s"/>
      <c r="N919" t="s">
        <v>191</v>
      </c>
      <c r="O919" t="s">
        <v>79</v>
      </c>
      <c r="P919" t="s">
        <v>524</v>
      </c>
      <c r="Q919" t="s"/>
      <c r="R919" t="s">
        <v>253</v>
      </c>
      <c r="S919" t="s">
        <v>242</v>
      </c>
      <c r="T919" t="s">
        <v>82</v>
      </c>
      <c r="U919" t="s"/>
      <c r="V919" t="s">
        <v>83</v>
      </c>
      <c r="W919" t="s">
        <v>84</v>
      </c>
      <c r="X919" t="s"/>
      <c r="Y919" t="s">
        <v>85</v>
      </c>
      <c r="Z919">
        <f>HYPERLINK("https://hotelmonitor-cachepage.eclerx.com/savepage/tk_15427244110198524_sr_2029.html","info")</f>
        <v/>
      </c>
      <c r="AA919" t="n">
        <v>-2318630</v>
      </c>
      <c r="AB919" t="s"/>
      <c r="AC919" t="s"/>
      <c r="AD919" t="s">
        <v>86</v>
      </c>
      <c r="AE919" t="s"/>
      <c r="AF919" t="s"/>
      <c r="AG919" t="s"/>
      <c r="AH919" t="s"/>
      <c r="AI919" t="s"/>
      <c r="AJ919" t="s"/>
      <c r="AK919" t="s">
        <v>87</v>
      </c>
      <c r="AL919" t="s">
        <v>88</v>
      </c>
      <c r="AM919" t="s"/>
      <c r="AN919" t="s">
        <v>87</v>
      </c>
      <c r="AO919" t="s"/>
      <c r="AP919" t="n">
        <v>42</v>
      </c>
      <c r="AQ919" t="s">
        <v>89</v>
      </c>
      <c r="AR919" t="s">
        <v>96</v>
      </c>
      <c r="AS919" t="s"/>
      <c r="AT919" t="s">
        <v>91</v>
      </c>
      <c r="AU919" t="s"/>
      <c r="AV919" t="s"/>
      <c r="AW919" t="s"/>
      <c r="AX919" t="s"/>
      <c r="AY919" t="n">
        <v>2318630</v>
      </c>
      <c r="AZ919" t="s">
        <v>525</v>
      </c>
      <c r="BA919" t="s"/>
      <c r="BB919" t="n">
        <v>37532</v>
      </c>
      <c r="BC919" t="n">
        <v>11.345593</v>
      </c>
      <c r="BD919" t="n">
        <v>44.509341</v>
      </c>
      <c r="BE919" t="s"/>
      <c r="BF919" t="s"/>
      <c r="BG919" t="s"/>
      <c r="BH919" t="s"/>
      <c r="BI919" t="s"/>
      <c r="BJ919" t="s"/>
      <c r="BK919" t="s"/>
      <c r="BL919" t="s"/>
      <c r="BM919" t="s"/>
      <c r="BN919" t="s"/>
      <c r="BO919" t="s"/>
      <c r="BP919" t="s"/>
      <c r="BQ919" t="s"/>
      <c r="BR919" t="s">
        <v>93</v>
      </c>
    </row>
    <row r="920" spans="1:70">
      <c r="A920" t="s">
        <v>70</v>
      </c>
      <c r="B920" t="s">
        <v>71</v>
      </c>
      <c r="C920" t="s">
        <v>72</v>
      </c>
      <c r="D920" t="n">
        <v>2</v>
      </c>
      <c r="E920" t="s">
        <v>524</v>
      </c>
      <c r="F920" t="n">
        <v>-1</v>
      </c>
      <c r="G920" t="s">
        <v>74</v>
      </c>
      <c r="H920" t="s">
        <v>75</v>
      </c>
      <c r="I920" t="s"/>
      <c r="J920" t="s">
        <v>76</v>
      </c>
      <c r="K920" t="n">
        <v>142</v>
      </c>
      <c r="L920" t="s">
        <v>77</v>
      </c>
      <c r="M920" t="s"/>
      <c r="N920" t="s">
        <v>191</v>
      </c>
      <c r="O920" t="s">
        <v>79</v>
      </c>
      <c r="P920" t="s">
        <v>524</v>
      </c>
      <c r="Q920" t="s"/>
      <c r="R920" t="s">
        <v>253</v>
      </c>
      <c r="S920" t="s">
        <v>154</v>
      </c>
      <c r="T920" t="s">
        <v>82</v>
      </c>
      <c r="U920" t="s"/>
      <c r="V920" t="s">
        <v>83</v>
      </c>
      <c r="W920" t="s">
        <v>140</v>
      </c>
      <c r="X920" t="s"/>
      <c r="Y920" t="s">
        <v>85</v>
      </c>
      <c r="Z920">
        <f>HYPERLINK("https://hotelmonitor-cachepage.eclerx.com/savepage/tk_15427244110198524_sr_2029.html","info")</f>
        <v/>
      </c>
      <c r="AA920" t="n">
        <v>-2318630</v>
      </c>
      <c r="AB920" t="s"/>
      <c r="AC920" t="s"/>
      <c r="AD920" t="s">
        <v>86</v>
      </c>
      <c r="AE920" t="s"/>
      <c r="AF920" t="s"/>
      <c r="AG920" t="s"/>
      <c r="AH920" t="s"/>
      <c r="AI920" t="s"/>
      <c r="AJ920" t="s"/>
      <c r="AK920" t="s">
        <v>87</v>
      </c>
      <c r="AL920" t="s">
        <v>88</v>
      </c>
      <c r="AM920" t="s"/>
      <c r="AN920" t="s">
        <v>87</v>
      </c>
      <c r="AO920" t="s"/>
      <c r="AP920" t="n">
        <v>42</v>
      </c>
      <c r="AQ920" t="s">
        <v>89</v>
      </c>
      <c r="AR920" t="s">
        <v>96</v>
      </c>
      <c r="AS920" t="s"/>
      <c r="AT920" t="s">
        <v>91</v>
      </c>
      <c r="AU920" t="s"/>
      <c r="AV920" t="s"/>
      <c r="AW920" t="s"/>
      <c r="AX920" t="s"/>
      <c r="AY920" t="n">
        <v>2318630</v>
      </c>
      <c r="AZ920" t="s">
        <v>525</v>
      </c>
      <c r="BA920" t="s"/>
      <c r="BB920" t="n">
        <v>37532</v>
      </c>
      <c r="BC920" t="n">
        <v>11.345593</v>
      </c>
      <c r="BD920" t="n">
        <v>44.509341</v>
      </c>
      <c r="BE920" t="s"/>
      <c r="BF920" t="s"/>
      <c r="BG920" t="s"/>
      <c r="BH920" t="s"/>
      <c r="BI920" t="s"/>
      <c r="BJ920" t="s"/>
      <c r="BK920" t="s"/>
      <c r="BL920" t="s"/>
      <c r="BM920" t="s"/>
      <c r="BN920" t="s"/>
      <c r="BO920" t="s"/>
      <c r="BP920" t="s"/>
      <c r="BQ920" t="s"/>
      <c r="BR920" t="s">
        <v>93</v>
      </c>
    </row>
    <row r="921" spans="1:70">
      <c r="A921" t="s">
        <v>70</v>
      </c>
      <c r="B921" t="s">
        <v>71</v>
      </c>
      <c r="C921" t="s">
        <v>72</v>
      </c>
      <c r="D921" t="n">
        <v>2</v>
      </c>
      <c r="E921" t="s">
        <v>524</v>
      </c>
      <c r="F921" t="n">
        <v>-1</v>
      </c>
      <c r="G921" t="s">
        <v>74</v>
      </c>
      <c r="H921" t="s">
        <v>75</v>
      </c>
      <c r="I921" t="s"/>
      <c r="J921" t="s">
        <v>76</v>
      </c>
      <c r="K921" t="n">
        <v>153</v>
      </c>
      <c r="L921" t="s">
        <v>77</v>
      </c>
      <c r="M921" t="s"/>
      <c r="N921" t="s">
        <v>191</v>
      </c>
      <c r="O921" t="s">
        <v>79</v>
      </c>
      <c r="P921" t="s">
        <v>524</v>
      </c>
      <c r="Q921" t="s"/>
      <c r="R921" t="s">
        <v>253</v>
      </c>
      <c r="S921" t="s">
        <v>109</v>
      </c>
      <c r="T921" t="s">
        <v>82</v>
      </c>
      <c r="U921" t="s"/>
      <c r="V921" t="s">
        <v>83</v>
      </c>
      <c r="W921" t="s">
        <v>84</v>
      </c>
      <c r="X921" t="s"/>
      <c r="Y921" t="s">
        <v>85</v>
      </c>
      <c r="Z921">
        <f>HYPERLINK("https://hotelmonitor-cachepage.eclerx.com/savepage/tk_15427244110198524_sr_2029.html","info")</f>
        <v/>
      </c>
      <c r="AA921" t="n">
        <v>-2318630</v>
      </c>
      <c r="AB921" t="s"/>
      <c r="AC921" t="s"/>
      <c r="AD921" t="s">
        <v>86</v>
      </c>
      <c r="AE921" t="s"/>
      <c r="AF921" t="s"/>
      <c r="AG921" t="s"/>
      <c r="AH921" t="s"/>
      <c r="AI921" t="s"/>
      <c r="AJ921" t="s"/>
      <c r="AK921" t="s">
        <v>87</v>
      </c>
      <c r="AL921" t="s">
        <v>88</v>
      </c>
      <c r="AM921" t="s"/>
      <c r="AN921" t="s">
        <v>87</v>
      </c>
      <c r="AO921" t="s"/>
      <c r="AP921" t="n">
        <v>42</v>
      </c>
      <c r="AQ921" t="s">
        <v>89</v>
      </c>
      <c r="AR921" t="s">
        <v>96</v>
      </c>
      <c r="AS921" t="s"/>
      <c r="AT921" t="s">
        <v>91</v>
      </c>
      <c r="AU921" t="s"/>
      <c r="AV921" t="s"/>
      <c r="AW921" t="s"/>
      <c r="AX921" t="s"/>
      <c r="AY921" t="n">
        <v>2318630</v>
      </c>
      <c r="AZ921" t="s">
        <v>525</v>
      </c>
      <c r="BA921" t="s"/>
      <c r="BB921" t="n">
        <v>37532</v>
      </c>
      <c r="BC921" t="n">
        <v>11.345593</v>
      </c>
      <c r="BD921" t="n">
        <v>44.509341</v>
      </c>
      <c r="BE921" t="s"/>
      <c r="BF921" t="s"/>
      <c r="BG921" t="s"/>
      <c r="BH921" t="s"/>
      <c r="BI921" t="s"/>
      <c r="BJ921" t="s"/>
      <c r="BK921" t="s"/>
      <c r="BL921" t="s"/>
      <c r="BM921" t="s"/>
      <c r="BN921" t="s"/>
      <c r="BO921" t="s"/>
      <c r="BP921" t="s"/>
      <c r="BQ921" t="s"/>
      <c r="BR921" t="s">
        <v>93</v>
      </c>
    </row>
    <row r="922" spans="1:70">
      <c r="A922" t="s">
        <v>70</v>
      </c>
      <c r="B922" t="s">
        <v>71</v>
      </c>
      <c r="C922" t="s">
        <v>72</v>
      </c>
      <c r="D922" t="n">
        <v>2</v>
      </c>
      <c r="E922" t="s">
        <v>527</v>
      </c>
      <c r="F922" t="n">
        <v>-1</v>
      </c>
      <c r="G922" t="s">
        <v>74</v>
      </c>
      <c r="H922" t="s">
        <v>75</v>
      </c>
      <c r="I922" t="s"/>
      <c r="J922" t="s">
        <v>76</v>
      </c>
      <c r="K922" t="n">
        <v>78</v>
      </c>
      <c r="L922" t="s">
        <v>77</v>
      </c>
      <c r="M922" t="s"/>
      <c r="N922" t="s">
        <v>172</v>
      </c>
      <c r="O922" t="s">
        <v>79</v>
      </c>
      <c r="P922" t="s">
        <v>527</v>
      </c>
      <c r="Q922" t="s"/>
      <c r="R922" t="s">
        <v>80</v>
      </c>
      <c r="S922" t="s">
        <v>229</v>
      </c>
      <c r="T922" t="s">
        <v>82</v>
      </c>
      <c r="U922" t="s"/>
      <c r="V922" t="s">
        <v>83</v>
      </c>
      <c r="W922" t="s">
        <v>140</v>
      </c>
      <c r="X922" t="s"/>
      <c r="Y922" t="s">
        <v>85</v>
      </c>
      <c r="Z922">
        <f>HYPERLINK("https://hotelmonitor-cachepage.eclerx.com/savepage/tk_154272438391149_sr_2029.html","info")</f>
        <v/>
      </c>
      <c r="AA922" t="n">
        <v>-6796336</v>
      </c>
      <c r="AB922" t="s"/>
      <c r="AC922" t="s"/>
      <c r="AD922" t="s">
        <v>86</v>
      </c>
      <c r="AE922" t="s"/>
      <c r="AF922" t="s"/>
      <c r="AG922" t="s"/>
      <c r="AH922" t="s"/>
      <c r="AI922" t="s"/>
      <c r="AJ922" t="s"/>
      <c r="AK922" t="s">
        <v>87</v>
      </c>
      <c r="AL922" t="s">
        <v>88</v>
      </c>
      <c r="AM922" t="s"/>
      <c r="AN922" t="s">
        <v>87</v>
      </c>
      <c r="AO922" t="s"/>
      <c r="AP922" t="n">
        <v>31</v>
      </c>
      <c r="AQ922" t="s">
        <v>89</v>
      </c>
      <c r="AR922" t="s">
        <v>96</v>
      </c>
      <c r="AS922" t="s"/>
      <c r="AT922" t="s">
        <v>91</v>
      </c>
      <c r="AU922" t="s"/>
      <c r="AV922" t="s"/>
      <c r="AW922" t="s"/>
      <c r="AX922" t="s"/>
      <c r="AY922" t="n">
        <v>6796336</v>
      </c>
      <c r="AZ922" t="s">
        <v>186</v>
      </c>
      <c r="BA922" t="s"/>
      <c r="BB922" t="n">
        <v>183369</v>
      </c>
      <c r="BC922" t="s"/>
      <c r="BD922" t="s"/>
      <c r="BE922" t="s"/>
      <c r="BF922" t="s"/>
      <c r="BG922" t="s"/>
      <c r="BH922" t="s"/>
      <c r="BI922" t="s"/>
      <c r="BJ922" t="s"/>
      <c r="BK922" t="s"/>
      <c r="BL922" t="s"/>
      <c r="BM922" t="s"/>
      <c r="BN922" t="s"/>
      <c r="BO922" t="s"/>
      <c r="BP922" t="s"/>
      <c r="BQ922" t="s"/>
      <c r="BR922" t="s">
        <v>93</v>
      </c>
    </row>
    <row r="923" spans="1:70">
      <c r="A923" t="s">
        <v>70</v>
      </c>
      <c r="B923" t="s">
        <v>71</v>
      </c>
      <c r="C923" t="s">
        <v>72</v>
      </c>
      <c r="D923" t="n">
        <v>2</v>
      </c>
      <c r="E923" t="s">
        <v>528</v>
      </c>
      <c r="F923" t="n">
        <v>-1</v>
      </c>
      <c r="G923" t="s">
        <v>74</v>
      </c>
      <c r="H923" t="s">
        <v>75</v>
      </c>
      <c r="I923" t="s"/>
      <c r="J923" t="s">
        <v>76</v>
      </c>
      <c r="K923" t="n">
        <v>241</v>
      </c>
      <c r="L923" t="s">
        <v>77</v>
      </c>
      <c r="M923" t="s"/>
      <c r="N923" t="s">
        <v>529</v>
      </c>
      <c r="O923" t="s">
        <v>79</v>
      </c>
      <c r="P923" t="s">
        <v>528</v>
      </c>
      <c r="Q923" t="s"/>
      <c r="R923" t="s">
        <v>80</v>
      </c>
      <c r="S923" t="s">
        <v>530</v>
      </c>
      <c r="T923" t="s">
        <v>82</v>
      </c>
      <c r="U923" t="s"/>
      <c r="V923" t="s">
        <v>83</v>
      </c>
      <c r="W923" t="s">
        <v>84</v>
      </c>
      <c r="X923" t="s"/>
      <c r="Y923" t="s">
        <v>85</v>
      </c>
      <c r="Z923">
        <f>HYPERLINK("https://hotelmonitor-cachepage.eclerx.com/savepage/tk_15427243915392683_sr_2029.html","info")</f>
        <v/>
      </c>
      <c r="AA923" t="n">
        <v>-2443908</v>
      </c>
      <c r="AB923" t="s"/>
      <c r="AC923" t="s"/>
      <c r="AD923" t="s">
        <v>86</v>
      </c>
      <c r="AE923" t="s"/>
      <c r="AF923" t="s"/>
      <c r="AG923" t="s"/>
      <c r="AH923" t="s"/>
      <c r="AI923" t="s"/>
      <c r="AJ923" t="s"/>
      <c r="AK923" t="s">
        <v>87</v>
      </c>
      <c r="AL923" t="s">
        <v>88</v>
      </c>
      <c r="AM923" t="s"/>
      <c r="AN923" t="s">
        <v>87</v>
      </c>
      <c r="AO923" t="s"/>
      <c r="AP923" t="n">
        <v>34</v>
      </c>
      <c r="AQ923" t="s">
        <v>89</v>
      </c>
      <c r="AR923" t="s">
        <v>90</v>
      </c>
      <c r="AS923" t="s"/>
      <c r="AT923" t="s">
        <v>91</v>
      </c>
      <c r="AU923" t="s"/>
      <c r="AV923" t="s"/>
      <c r="AW923" t="s"/>
      <c r="AX923" t="s"/>
      <c r="AY923" t="n">
        <v>2443908</v>
      </c>
      <c r="AZ923" t="s">
        <v>531</v>
      </c>
      <c r="BA923" t="s"/>
      <c r="BB923" t="n">
        <v>110725</v>
      </c>
      <c r="BC923" t="n">
        <v>11.605787</v>
      </c>
      <c r="BD923" t="n">
        <v>44.835738</v>
      </c>
      <c r="BE923" t="s"/>
      <c r="BF923" t="s"/>
      <c r="BG923" t="s"/>
      <c r="BH923" t="s"/>
      <c r="BI923" t="s"/>
      <c r="BJ923" t="s"/>
      <c r="BK923" t="s"/>
      <c r="BL923" t="s"/>
      <c r="BM923" t="s"/>
      <c r="BN923" t="s"/>
      <c r="BO923" t="s"/>
      <c r="BP923" t="s"/>
      <c r="BQ923" t="s"/>
      <c r="BR923" t="s">
        <v>93</v>
      </c>
    </row>
    <row r="924" spans="1:70">
      <c r="A924" t="s">
        <v>70</v>
      </c>
      <c r="B924" t="s">
        <v>71</v>
      </c>
      <c r="C924" t="s">
        <v>72</v>
      </c>
      <c r="D924" t="n">
        <v>2</v>
      </c>
      <c r="E924" t="s">
        <v>528</v>
      </c>
      <c r="F924" t="n">
        <v>-1</v>
      </c>
      <c r="G924" t="s">
        <v>74</v>
      </c>
      <c r="H924" t="s">
        <v>75</v>
      </c>
      <c r="I924" t="s"/>
      <c r="J924" t="s">
        <v>76</v>
      </c>
      <c r="K924" t="n">
        <v>270</v>
      </c>
      <c r="L924" t="s">
        <v>77</v>
      </c>
      <c r="M924" t="s"/>
      <c r="N924" t="s">
        <v>394</v>
      </c>
      <c r="O924" t="s">
        <v>79</v>
      </c>
      <c r="P924" t="s">
        <v>528</v>
      </c>
      <c r="Q924" t="s"/>
      <c r="R924" t="s">
        <v>80</v>
      </c>
      <c r="S924" t="s">
        <v>532</v>
      </c>
      <c r="T924" t="s">
        <v>82</v>
      </c>
      <c r="U924" t="s"/>
      <c r="V924" t="s">
        <v>83</v>
      </c>
      <c r="W924" t="s">
        <v>84</v>
      </c>
      <c r="X924" t="s"/>
      <c r="Y924" t="s">
        <v>85</v>
      </c>
      <c r="Z924">
        <f>HYPERLINK("https://hotelmonitor-cachepage.eclerx.com/savepage/tk_15427243915392683_sr_2029.html","info")</f>
        <v/>
      </c>
      <c r="AA924" t="n">
        <v>-2443908</v>
      </c>
      <c r="AB924" t="s"/>
      <c r="AC924" t="s"/>
      <c r="AD924" t="s">
        <v>86</v>
      </c>
      <c r="AE924" t="s"/>
      <c r="AF924" t="s"/>
      <c r="AG924" t="s"/>
      <c r="AH924" t="s"/>
      <c r="AI924" t="s"/>
      <c r="AJ924" t="s"/>
      <c r="AK924" t="s">
        <v>87</v>
      </c>
      <c r="AL924" t="s">
        <v>88</v>
      </c>
      <c r="AM924" t="s"/>
      <c r="AN924" t="s">
        <v>87</v>
      </c>
      <c r="AO924" t="s"/>
      <c r="AP924" t="n">
        <v>34</v>
      </c>
      <c r="AQ924" t="s">
        <v>89</v>
      </c>
      <c r="AR924" t="s">
        <v>90</v>
      </c>
      <c r="AS924" t="s"/>
      <c r="AT924" t="s">
        <v>91</v>
      </c>
      <c r="AU924" t="s"/>
      <c r="AV924" t="s"/>
      <c r="AW924" t="s"/>
      <c r="AX924" t="s"/>
      <c r="AY924" t="n">
        <v>2443908</v>
      </c>
      <c r="AZ924" t="s">
        <v>531</v>
      </c>
      <c r="BA924" t="s"/>
      <c r="BB924" t="n">
        <v>110725</v>
      </c>
      <c r="BC924" t="n">
        <v>11.605787</v>
      </c>
      <c r="BD924" t="n">
        <v>44.835738</v>
      </c>
      <c r="BE924" t="s"/>
      <c r="BF924" t="s"/>
      <c r="BG924" t="s"/>
      <c r="BH924" t="s"/>
      <c r="BI924" t="s"/>
      <c r="BJ924" t="s"/>
      <c r="BK924" t="s"/>
      <c r="BL924" t="s"/>
      <c r="BM924" t="s"/>
      <c r="BN924" t="s"/>
      <c r="BO924" t="s"/>
      <c r="BP924" t="s"/>
      <c r="BQ924" t="s"/>
      <c r="BR924" t="s">
        <v>93</v>
      </c>
    </row>
    <row r="925" spans="1:70">
      <c r="A925" t="s">
        <v>70</v>
      </c>
      <c r="B925" t="s">
        <v>71</v>
      </c>
      <c r="C925" t="s">
        <v>72</v>
      </c>
      <c r="D925" t="n">
        <v>2</v>
      </c>
      <c r="E925" t="s">
        <v>528</v>
      </c>
      <c r="F925" t="n">
        <v>-1</v>
      </c>
      <c r="G925" t="s">
        <v>74</v>
      </c>
      <c r="H925" t="s">
        <v>75</v>
      </c>
      <c r="I925" t="s"/>
      <c r="J925" t="s">
        <v>76</v>
      </c>
      <c r="K925" t="n">
        <v>338</v>
      </c>
      <c r="L925" t="s">
        <v>77</v>
      </c>
      <c r="M925" t="s"/>
      <c r="N925" t="s">
        <v>533</v>
      </c>
      <c r="O925" t="s">
        <v>79</v>
      </c>
      <c r="P925" t="s">
        <v>528</v>
      </c>
      <c r="Q925" t="s"/>
      <c r="R925" t="s">
        <v>80</v>
      </c>
      <c r="S925" t="s">
        <v>534</v>
      </c>
      <c r="T925" t="s">
        <v>82</v>
      </c>
      <c r="U925" t="s"/>
      <c r="V925" t="s">
        <v>83</v>
      </c>
      <c r="W925" t="s">
        <v>84</v>
      </c>
      <c r="X925" t="s"/>
      <c r="Y925" t="s">
        <v>85</v>
      </c>
      <c r="Z925">
        <f>HYPERLINK("https://hotelmonitor-cachepage.eclerx.com/savepage/tk_15427243915392683_sr_2029.html","info")</f>
        <v/>
      </c>
      <c r="AA925" t="n">
        <v>-2443908</v>
      </c>
      <c r="AB925" t="s"/>
      <c r="AC925" t="s"/>
      <c r="AD925" t="s">
        <v>86</v>
      </c>
      <c r="AE925" t="s"/>
      <c r="AF925" t="s"/>
      <c r="AG925" t="s"/>
      <c r="AH925" t="s"/>
      <c r="AI925" t="s"/>
      <c r="AJ925" t="s"/>
      <c r="AK925" t="s">
        <v>87</v>
      </c>
      <c r="AL925" t="s">
        <v>88</v>
      </c>
      <c r="AM925" t="s"/>
      <c r="AN925" t="s">
        <v>87</v>
      </c>
      <c r="AO925" t="s"/>
      <c r="AP925" t="n">
        <v>34</v>
      </c>
      <c r="AQ925" t="s">
        <v>89</v>
      </c>
      <c r="AR925" t="s">
        <v>90</v>
      </c>
      <c r="AS925" t="s"/>
      <c r="AT925" t="s">
        <v>91</v>
      </c>
      <c r="AU925" t="s"/>
      <c r="AV925" t="s"/>
      <c r="AW925" t="s"/>
      <c r="AX925" t="s"/>
      <c r="AY925" t="n">
        <v>2443908</v>
      </c>
      <c r="AZ925" t="s">
        <v>531</v>
      </c>
      <c r="BA925" t="s"/>
      <c r="BB925" t="n">
        <v>110725</v>
      </c>
      <c r="BC925" t="n">
        <v>11.605787</v>
      </c>
      <c r="BD925" t="n">
        <v>44.835738</v>
      </c>
      <c r="BE925" t="s"/>
      <c r="BF925" t="s"/>
      <c r="BG925" t="s"/>
      <c r="BH925" t="s"/>
      <c r="BI925" t="s"/>
      <c r="BJ925" t="s"/>
      <c r="BK925" t="s"/>
      <c r="BL925" t="s"/>
      <c r="BM925" t="s"/>
      <c r="BN925" t="s"/>
      <c r="BO925" t="s"/>
      <c r="BP925" t="s"/>
      <c r="BQ925" t="s"/>
      <c r="BR925" t="s">
        <v>93</v>
      </c>
    </row>
    <row r="926" spans="1:70">
      <c r="A926" t="s">
        <v>70</v>
      </c>
      <c r="B926" t="s">
        <v>71</v>
      </c>
      <c r="C926" t="s">
        <v>72</v>
      </c>
      <c r="D926" t="n">
        <v>2</v>
      </c>
      <c r="E926" t="s">
        <v>535</v>
      </c>
      <c r="F926" t="n">
        <v>-1</v>
      </c>
      <c r="G926" t="s">
        <v>74</v>
      </c>
      <c r="H926" t="s">
        <v>75</v>
      </c>
      <c r="I926" t="s"/>
      <c r="J926" t="s">
        <v>76</v>
      </c>
      <c r="K926" t="n">
        <v>165</v>
      </c>
      <c r="L926" t="s">
        <v>77</v>
      </c>
      <c r="M926" t="s"/>
      <c r="N926" t="s">
        <v>189</v>
      </c>
      <c r="O926" t="s">
        <v>79</v>
      </c>
      <c r="P926" t="s">
        <v>535</v>
      </c>
      <c r="Q926" t="s"/>
      <c r="R926" t="s">
        <v>80</v>
      </c>
      <c r="S926" t="s">
        <v>536</v>
      </c>
      <c r="T926" t="s">
        <v>82</v>
      </c>
      <c r="U926" t="s"/>
      <c r="V926" t="s">
        <v>83</v>
      </c>
      <c r="W926" t="s">
        <v>84</v>
      </c>
      <c r="X926" t="s"/>
      <c r="Y926" t="s">
        <v>85</v>
      </c>
      <c r="Z926">
        <f>HYPERLINK("https://hotelmonitor-cachepage.eclerx.com/savepage/tk_15427244963138587_sr_2029.html","info")</f>
        <v/>
      </c>
      <c r="AA926" t="n">
        <v>-6729351</v>
      </c>
      <c r="AB926" t="s"/>
      <c r="AC926" t="s"/>
      <c r="AD926" t="s">
        <v>86</v>
      </c>
      <c r="AE926" t="s"/>
      <c r="AF926" t="s"/>
      <c r="AG926" t="s"/>
      <c r="AH926" t="s"/>
      <c r="AI926" t="s"/>
      <c r="AJ926" t="s"/>
      <c r="AK926" t="s">
        <v>87</v>
      </c>
      <c r="AL926" t="s">
        <v>88</v>
      </c>
      <c r="AM926" t="s"/>
      <c r="AN926" t="s">
        <v>87</v>
      </c>
      <c r="AO926" t="s"/>
      <c r="AP926" t="n">
        <v>76</v>
      </c>
      <c r="AQ926" t="s">
        <v>89</v>
      </c>
      <c r="AR926" t="s">
        <v>96</v>
      </c>
      <c r="AS926" t="s"/>
      <c r="AT926" t="s">
        <v>91</v>
      </c>
      <c r="AU926" t="s"/>
      <c r="AV926" t="s"/>
      <c r="AW926" t="s"/>
      <c r="AX926" t="s"/>
      <c r="AY926" t="n">
        <v>6729351</v>
      </c>
      <c r="AZ926" t="s">
        <v>487</v>
      </c>
      <c r="BA926" t="s"/>
      <c r="BB926" t="n">
        <v>44074</v>
      </c>
      <c r="BC926" t="n">
        <v>12.576759991402</v>
      </c>
      <c r="BD926" t="n">
        <v>44.072636039958</v>
      </c>
      <c r="BE926" t="s"/>
      <c r="BF926" t="s"/>
      <c r="BG926" t="s"/>
      <c r="BH926" t="s"/>
      <c r="BI926" t="s"/>
      <c r="BJ926" t="s"/>
      <c r="BK926" t="s"/>
      <c r="BL926" t="s"/>
      <c r="BM926" t="s"/>
      <c r="BN926" t="s"/>
      <c r="BO926" t="s"/>
      <c r="BP926" t="s"/>
      <c r="BQ926" t="s"/>
      <c r="BR926" t="s">
        <v>93</v>
      </c>
    </row>
    <row r="927" spans="1:70">
      <c r="A927" t="s">
        <v>70</v>
      </c>
      <c r="B927" t="s">
        <v>71</v>
      </c>
      <c r="C927" t="s">
        <v>72</v>
      </c>
      <c r="D927" t="n">
        <v>2</v>
      </c>
      <c r="E927" t="s">
        <v>537</v>
      </c>
      <c r="F927" t="n">
        <v>-1</v>
      </c>
      <c r="G927" t="s">
        <v>74</v>
      </c>
      <c r="H927" t="s">
        <v>75</v>
      </c>
      <c r="I927" t="s"/>
      <c r="J927" t="s">
        <v>76</v>
      </c>
      <c r="K927" t="n">
        <v>73</v>
      </c>
      <c r="L927" t="s">
        <v>77</v>
      </c>
      <c r="M927" t="s"/>
      <c r="N927" t="s">
        <v>164</v>
      </c>
      <c r="O927" t="s">
        <v>79</v>
      </c>
      <c r="P927" t="s">
        <v>537</v>
      </c>
      <c r="Q927" t="s"/>
      <c r="R927" t="s">
        <v>80</v>
      </c>
      <c r="S927" t="s">
        <v>139</v>
      </c>
      <c r="T927" t="s">
        <v>82</v>
      </c>
      <c r="U927" t="s"/>
      <c r="V927" t="s">
        <v>83</v>
      </c>
      <c r="W927" t="s">
        <v>84</v>
      </c>
      <c r="X927" t="s"/>
      <c r="Y927" t="s">
        <v>85</v>
      </c>
      <c r="Z927">
        <f>HYPERLINK("https://hotelmonitor-cachepage.eclerx.com/savepage/tk_15427244719668865_sr_2029.html","info")</f>
        <v/>
      </c>
      <c r="AA927" t="n">
        <v>-2311857</v>
      </c>
      <c r="AB927" t="s"/>
      <c r="AC927" t="s"/>
      <c r="AD927" t="s">
        <v>86</v>
      </c>
      <c r="AE927" t="s"/>
      <c r="AF927" t="s"/>
      <c r="AG927" t="s"/>
      <c r="AH927" t="s"/>
      <c r="AI927" t="s"/>
      <c r="AJ927" t="s"/>
      <c r="AK927" t="s">
        <v>87</v>
      </c>
      <c r="AL927" t="s">
        <v>88</v>
      </c>
      <c r="AM927" t="s"/>
      <c r="AN927" t="s">
        <v>87</v>
      </c>
      <c r="AO927" t="s"/>
      <c r="AP927" t="n">
        <v>66</v>
      </c>
      <c r="AQ927" t="s">
        <v>89</v>
      </c>
      <c r="AR927" t="s">
        <v>90</v>
      </c>
      <c r="AS927" t="s"/>
      <c r="AT927" t="s">
        <v>91</v>
      </c>
      <c r="AU927" t="s"/>
      <c r="AV927" t="s"/>
      <c r="AW927" t="s"/>
      <c r="AX927" t="s"/>
      <c r="AY927" t="n">
        <v>2311857</v>
      </c>
      <c r="AZ927" t="s">
        <v>538</v>
      </c>
      <c r="BA927" t="s"/>
      <c r="BB927" t="n">
        <v>46779</v>
      </c>
      <c r="BC927" t="n">
        <v>10.329438</v>
      </c>
      <c r="BD927" t="n">
        <v>44.82501</v>
      </c>
      <c r="BE927" t="s"/>
      <c r="BF927" t="s"/>
      <c r="BG927" t="s"/>
      <c r="BH927" t="s"/>
      <c r="BI927" t="s"/>
      <c r="BJ927" t="s"/>
      <c r="BK927" t="s"/>
      <c r="BL927" t="s"/>
      <c r="BM927" t="s"/>
      <c r="BN927" t="s"/>
      <c r="BO927" t="s"/>
      <c r="BP927" t="s"/>
      <c r="BQ927" t="s"/>
      <c r="BR927" t="s">
        <v>93</v>
      </c>
    </row>
    <row r="928" spans="1:70">
      <c r="A928" t="s">
        <v>70</v>
      </c>
      <c r="B928" t="s">
        <v>71</v>
      </c>
      <c r="C928" t="s">
        <v>72</v>
      </c>
      <c r="D928" t="n">
        <v>2</v>
      </c>
      <c r="E928" t="s">
        <v>537</v>
      </c>
      <c r="F928" t="n">
        <v>-1</v>
      </c>
      <c r="G928" t="s">
        <v>74</v>
      </c>
      <c r="H928" t="s">
        <v>75</v>
      </c>
      <c r="I928" t="s"/>
      <c r="J928" t="s">
        <v>76</v>
      </c>
      <c r="K928" t="n">
        <v>78</v>
      </c>
      <c r="L928" t="s">
        <v>77</v>
      </c>
      <c r="M928" t="s"/>
      <c r="N928" t="s">
        <v>129</v>
      </c>
      <c r="O928" t="s">
        <v>79</v>
      </c>
      <c r="P928" t="s">
        <v>537</v>
      </c>
      <c r="Q928" t="s"/>
      <c r="R928" t="s">
        <v>80</v>
      </c>
      <c r="S928" t="s">
        <v>229</v>
      </c>
      <c r="T928" t="s">
        <v>82</v>
      </c>
      <c r="U928" t="s"/>
      <c r="V928" t="s">
        <v>83</v>
      </c>
      <c r="W928" t="s">
        <v>84</v>
      </c>
      <c r="X928" t="s"/>
      <c r="Y928" t="s">
        <v>85</v>
      </c>
      <c r="Z928">
        <f>HYPERLINK("https://hotelmonitor-cachepage.eclerx.com/savepage/tk_15427244719668865_sr_2029.html","info")</f>
        <v/>
      </c>
      <c r="AA928" t="n">
        <v>-2311857</v>
      </c>
      <c r="AB928" t="s"/>
      <c r="AC928" t="s"/>
      <c r="AD928" t="s">
        <v>86</v>
      </c>
      <c r="AE928" t="s"/>
      <c r="AF928" t="s"/>
      <c r="AG928" t="s"/>
      <c r="AH928" t="s"/>
      <c r="AI928" t="s"/>
      <c r="AJ928" t="s"/>
      <c r="AK928" t="s">
        <v>87</v>
      </c>
      <c r="AL928" t="s">
        <v>88</v>
      </c>
      <c r="AM928" t="s"/>
      <c r="AN928" t="s">
        <v>87</v>
      </c>
      <c r="AO928" t="s"/>
      <c r="AP928" t="n">
        <v>66</v>
      </c>
      <c r="AQ928" t="s">
        <v>89</v>
      </c>
      <c r="AR928" t="s">
        <v>90</v>
      </c>
      <c r="AS928" t="s"/>
      <c r="AT928" t="s">
        <v>91</v>
      </c>
      <c r="AU928" t="s"/>
      <c r="AV928" t="s"/>
      <c r="AW928" t="s"/>
      <c r="AX928" t="s"/>
      <c r="AY928" t="n">
        <v>2311857</v>
      </c>
      <c r="AZ928" t="s">
        <v>538</v>
      </c>
      <c r="BA928" t="s"/>
      <c r="BB928" t="n">
        <v>46779</v>
      </c>
      <c r="BC928" t="n">
        <v>10.329438</v>
      </c>
      <c r="BD928" t="n">
        <v>44.82501</v>
      </c>
      <c r="BE928" t="s"/>
      <c r="BF928" t="s"/>
      <c r="BG928" t="s"/>
      <c r="BH928" t="s"/>
      <c r="BI928" t="s"/>
      <c r="BJ928" t="s"/>
      <c r="BK928" t="s"/>
      <c r="BL928" t="s"/>
      <c r="BM928" t="s"/>
      <c r="BN928" t="s"/>
      <c r="BO928" t="s"/>
      <c r="BP928" t="s"/>
      <c r="BQ928" t="s"/>
      <c r="BR928" t="s">
        <v>93</v>
      </c>
    </row>
    <row r="929" spans="1:70">
      <c r="A929" t="s">
        <v>70</v>
      </c>
      <c r="B929" t="s">
        <v>71</v>
      </c>
      <c r="C929" t="s">
        <v>72</v>
      </c>
      <c r="D929" t="n">
        <v>2</v>
      </c>
      <c r="E929" t="s">
        <v>537</v>
      </c>
      <c r="F929" t="n">
        <v>-1</v>
      </c>
      <c r="G929" t="s">
        <v>74</v>
      </c>
      <c r="H929" t="s">
        <v>75</v>
      </c>
      <c r="I929" t="s"/>
      <c r="J929" t="s">
        <v>76</v>
      </c>
      <c r="K929" t="n">
        <v>84</v>
      </c>
      <c r="L929" t="s">
        <v>77</v>
      </c>
      <c r="M929" t="s"/>
      <c r="N929" t="s">
        <v>138</v>
      </c>
      <c r="O929" t="s">
        <v>79</v>
      </c>
      <c r="P929" t="s">
        <v>537</v>
      </c>
      <c r="Q929" t="s"/>
      <c r="R929" t="s">
        <v>80</v>
      </c>
      <c r="S929" t="s">
        <v>372</v>
      </c>
      <c r="T929" t="s">
        <v>82</v>
      </c>
      <c r="U929" t="s"/>
      <c r="V929" t="s">
        <v>83</v>
      </c>
      <c r="W929" t="s">
        <v>84</v>
      </c>
      <c r="X929" t="s"/>
      <c r="Y929" t="s">
        <v>85</v>
      </c>
      <c r="Z929">
        <f>HYPERLINK("https://hotelmonitor-cachepage.eclerx.com/savepage/tk_15427244719668865_sr_2029.html","info")</f>
        <v/>
      </c>
      <c r="AA929" t="n">
        <v>-2311857</v>
      </c>
      <c r="AB929" t="s"/>
      <c r="AC929" t="s"/>
      <c r="AD929" t="s">
        <v>86</v>
      </c>
      <c r="AE929" t="s"/>
      <c r="AF929" t="s"/>
      <c r="AG929" t="s"/>
      <c r="AH929" t="s"/>
      <c r="AI929" t="s"/>
      <c r="AJ929" t="s"/>
      <c r="AK929" t="s">
        <v>87</v>
      </c>
      <c r="AL929" t="s">
        <v>88</v>
      </c>
      <c r="AM929" t="s"/>
      <c r="AN929" t="s">
        <v>87</v>
      </c>
      <c r="AO929" t="s"/>
      <c r="AP929" t="n">
        <v>66</v>
      </c>
      <c r="AQ929" t="s">
        <v>89</v>
      </c>
      <c r="AR929" t="s">
        <v>96</v>
      </c>
      <c r="AS929" t="s"/>
      <c r="AT929" t="s">
        <v>91</v>
      </c>
      <c r="AU929" t="s"/>
      <c r="AV929" t="s"/>
      <c r="AW929" t="s"/>
      <c r="AX929" t="s"/>
      <c r="AY929" t="n">
        <v>2311857</v>
      </c>
      <c r="AZ929" t="s">
        <v>538</v>
      </c>
      <c r="BA929" t="s"/>
      <c r="BB929" t="n">
        <v>46779</v>
      </c>
      <c r="BC929" t="n">
        <v>10.329438</v>
      </c>
      <c r="BD929" t="n">
        <v>44.82501</v>
      </c>
      <c r="BE929" t="s"/>
      <c r="BF929" t="s"/>
      <c r="BG929" t="s"/>
      <c r="BH929" t="s"/>
      <c r="BI929" t="s"/>
      <c r="BJ929" t="s"/>
      <c r="BK929" t="s"/>
      <c r="BL929" t="s"/>
      <c r="BM929" t="s"/>
      <c r="BN929" t="s"/>
      <c r="BO929" t="s"/>
      <c r="BP929" t="s"/>
      <c r="BQ929" t="s"/>
      <c r="BR929" t="s">
        <v>93</v>
      </c>
    </row>
    <row r="930" spans="1:70">
      <c r="A930" t="s">
        <v>70</v>
      </c>
      <c r="B930" t="s">
        <v>71</v>
      </c>
      <c r="C930" t="s">
        <v>72</v>
      </c>
      <c r="D930" t="n">
        <v>2</v>
      </c>
      <c r="E930" t="s">
        <v>537</v>
      </c>
      <c r="F930" t="n">
        <v>-1</v>
      </c>
      <c r="G930" t="s">
        <v>74</v>
      </c>
      <c r="H930" t="s">
        <v>75</v>
      </c>
      <c r="I930" t="s"/>
      <c r="J930" t="s">
        <v>76</v>
      </c>
      <c r="K930" t="n">
        <v>85</v>
      </c>
      <c r="L930" t="s">
        <v>77</v>
      </c>
      <c r="M930" t="s"/>
      <c r="N930" t="s">
        <v>138</v>
      </c>
      <c r="O930" t="s">
        <v>79</v>
      </c>
      <c r="P930" t="s">
        <v>537</v>
      </c>
      <c r="Q930" t="s"/>
      <c r="R930" t="s">
        <v>80</v>
      </c>
      <c r="S930" t="s">
        <v>387</v>
      </c>
      <c r="T930" t="s">
        <v>82</v>
      </c>
      <c r="U930" t="s"/>
      <c r="V930" t="s">
        <v>83</v>
      </c>
      <c r="W930" t="s">
        <v>84</v>
      </c>
      <c r="X930" t="s"/>
      <c r="Y930" t="s">
        <v>85</v>
      </c>
      <c r="Z930">
        <f>HYPERLINK("https://hotelmonitor-cachepage.eclerx.com/savepage/tk_15427244719668865_sr_2029.html","info")</f>
        <v/>
      </c>
      <c r="AA930" t="n">
        <v>-2311857</v>
      </c>
      <c r="AB930" t="s"/>
      <c r="AC930" t="s"/>
      <c r="AD930" t="s">
        <v>86</v>
      </c>
      <c r="AE930" t="s"/>
      <c r="AF930" t="s"/>
      <c r="AG930" t="s"/>
      <c r="AH930" t="s"/>
      <c r="AI930" t="s"/>
      <c r="AJ930" t="s"/>
      <c r="AK930" t="s">
        <v>87</v>
      </c>
      <c r="AL930" t="s">
        <v>88</v>
      </c>
      <c r="AM930" t="s"/>
      <c r="AN930" t="s">
        <v>87</v>
      </c>
      <c r="AO930" t="s"/>
      <c r="AP930" t="n">
        <v>66</v>
      </c>
      <c r="AQ930" t="s">
        <v>89</v>
      </c>
      <c r="AR930" t="s">
        <v>96</v>
      </c>
      <c r="AS930" t="s"/>
      <c r="AT930" t="s">
        <v>91</v>
      </c>
      <c r="AU930" t="s"/>
      <c r="AV930" t="s"/>
      <c r="AW930" t="s"/>
      <c r="AX930" t="s"/>
      <c r="AY930" t="n">
        <v>2311857</v>
      </c>
      <c r="AZ930" t="s">
        <v>538</v>
      </c>
      <c r="BA930" t="s"/>
      <c r="BB930" t="n">
        <v>46779</v>
      </c>
      <c r="BC930" t="n">
        <v>10.329438</v>
      </c>
      <c r="BD930" t="n">
        <v>44.82501</v>
      </c>
      <c r="BE930" t="s"/>
      <c r="BF930" t="s"/>
      <c r="BG930" t="s"/>
      <c r="BH930" t="s"/>
      <c r="BI930" t="s"/>
      <c r="BJ930" t="s"/>
      <c r="BK930" t="s"/>
      <c r="BL930" t="s"/>
      <c r="BM930" t="s"/>
      <c r="BN930" t="s"/>
      <c r="BO930" t="s"/>
      <c r="BP930" t="s"/>
      <c r="BQ930" t="s"/>
      <c r="BR930" t="s">
        <v>93</v>
      </c>
    </row>
    <row r="931" spans="1:70">
      <c r="A931" t="s">
        <v>70</v>
      </c>
      <c r="B931" t="s">
        <v>71</v>
      </c>
      <c r="C931" t="s">
        <v>72</v>
      </c>
      <c r="D931" t="n">
        <v>2</v>
      </c>
      <c r="E931" t="s">
        <v>537</v>
      </c>
      <c r="F931" t="n">
        <v>-1</v>
      </c>
      <c r="G931" t="s">
        <v>74</v>
      </c>
      <c r="H931" t="s">
        <v>75</v>
      </c>
      <c r="I931" t="s"/>
      <c r="J931" t="s">
        <v>76</v>
      </c>
      <c r="K931" t="n">
        <v>88</v>
      </c>
      <c r="L931" t="s">
        <v>77</v>
      </c>
      <c r="M931" t="s"/>
      <c r="N931" t="s">
        <v>324</v>
      </c>
      <c r="O931" t="s">
        <v>79</v>
      </c>
      <c r="P931" t="s">
        <v>537</v>
      </c>
      <c r="Q931" t="s"/>
      <c r="R931" t="s">
        <v>80</v>
      </c>
      <c r="S931" t="s">
        <v>539</v>
      </c>
      <c r="T931" t="s">
        <v>82</v>
      </c>
      <c r="U931" t="s"/>
      <c r="V931" t="s">
        <v>83</v>
      </c>
      <c r="W931" t="s">
        <v>84</v>
      </c>
      <c r="X931" t="s"/>
      <c r="Y931" t="s">
        <v>85</v>
      </c>
      <c r="Z931">
        <f>HYPERLINK("https://hotelmonitor-cachepage.eclerx.com/savepage/tk_15427244719668865_sr_2029.html","info")</f>
        <v/>
      </c>
      <c r="AA931" t="n">
        <v>-2311857</v>
      </c>
      <c r="AB931" t="s"/>
      <c r="AC931" t="s"/>
      <c r="AD931" t="s">
        <v>86</v>
      </c>
      <c r="AE931" t="s"/>
      <c r="AF931" t="s"/>
      <c r="AG931" t="s"/>
      <c r="AH931" t="s"/>
      <c r="AI931" t="s"/>
      <c r="AJ931" t="s"/>
      <c r="AK931" t="s">
        <v>87</v>
      </c>
      <c r="AL931" t="s">
        <v>88</v>
      </c>
      <c r="AM931" t="s"/>
      <c r="AN931" t="s">
        <v>87</v>
      </c>
      <c r="AO931" t="s"/>
      <c r="AP931" t="n">
        <v>66</v>
      </c>
      <c r="AQ931" t="s">
        <v>89</v>
      </c>
      <c r="AR931" t="s">
        <v>96</v>
      </c>
      <c r="AS931" t="s"/>
      <c r="AT931" t="s">
        <v>91</v>
      </c>
      <c r="AU931" t="s"/>
      <c r="AV931" t="s"/>
      <c r="AW931" t="s"/>
      <c r="AX931" t="s"/>
      <c r="AY931" t="n">
        <v>2311857</v>
      </c>
      <c r="AZ931" t="s">
        <v>538</v>
      </c>
      <c r="BA931" t="s"/>
      <c r="BB931" t="n">
        <v>46779</v>
      </c>
      <c r="BC931" t="n">
        <v>10.329438</v>
      </c>
      <c r="BD931" t="n">
        <v>44.82501</v>
      </c>
      <c r="BE931" t="s"/>
      <c r="BF931" t="s"/>
      <c r="BG931" t="s"/>
      <c r="BH931" t="s"/>
      <c r="BI931" t="s"/>
      <c r="BJ931" t="s"/>
      <c r="BK931" t="s"/>
      <c r="BL931" t="s"/>
      <c r="BM931" t="s"/>
      <c r="BN931" t="s"/>
      <c r="BO931" t="s"/>
      <c r="BP931" t="s"/>
      <c r="BQ931" t="s"/>
      <c r="BR931" t="s">
        <v>93</v>
      </c>
    </row>
    <row r="932" spans="1:70">
      <c r="A932" t="s">
        <v>70</v>
      </c>
      <c r="B932" t="s">
        <v>71</v>
      </c>
      <c r="C932" t="s">
        <v>72</v>
      </c>
      <c r="D932" t="n">
        <v>2</v>
      </c>
      <c r="E932" t="s">
        <v>537</v>
      </c>
      <c r="F932" t="n">
        <v>-1</v>
      </c>
      <c r="G932" t="s">
        <v>74</v>
      </c>
      <c r="H932" t="s">
        <v>75</v>
      </c>
      <c r="I932" t="s"/>
      <c r="J932" t="s">
        <v>76</v>
      </c>
      <c r="K932" t="n">
        <v>89</v>
      </c>
      <c r="L932" t="s">
        <v>77</v>
      </c>
      <c r="M932" t="s"/>
      <c r="N932" t="s">
        <v>540</v>
      </c>
      <c r="O932" t="s">
        <v>79</v>
      </c>
      <c r="P932" t="s">
        <v>537</v>
      </c>
      <c r="Q932" t="s"/>
      <c r="R932" t="s">
        <v>80</v>
      </c>
      <c r="S932" t="s">
        <v>418</v>
      </c>
      <c r="T932" t="s">
        <v>82</v>
      </c>
      <c r="U932" t="s"/>
      <c r="V932" t="s">
        <v>83</v>
      </c>
      <c r="W932" t="s">
        <v>84</v>
      </c>
      <c r="X932" t="s"/>
      <c r="Y932" t="s">
        <v>85</v>
      </c>
      <c r="Z932">
        <f>HYPERLINK("https://hotelmonitor-cachepage.eclerx.com/savepage/tk_15427244719668865_sr_2029.html","info")</f>
        <v/>
      </c>
      <c r="AA932" t="n">
        <v>-2311857</v>
      </c>
      <c r="AB932" t="s"/>
      <c r="AC932" t="s"/>
      <c r="AD932" t="s">
        <v>86</v>
      </c>
      <c r="AE932" t="s"/>
      <c r="AF932" t="s"/>
      <c r="AG932" t="s"/>
      <c r="AH932" t="s"/>
      <c r="AI932" t="s"/>
      <c r="AJ932" t="s"/>
      <c r="AK932" t="s">
        <v>87</v>
      </c>
      <c r="AL932" t="s">
        <v>88</v>
      </c>
      <c r="AM932" t="s"/>
      <c r="AN932" t="s">
        <v>87</v>
      </c>
      <c r="AO932" t="s"/>
      <c r="AP932" t="n">
        <v>66</v>
      </c>
      <c r="AQ932" t="s">
        <v>89</v>
      </c>
      <c r="AR932" t="s">
        <v>96</v>
      </c>
      <c r="AS932" t="s"/>
      <c r="AT932" t="s">
        <v>91</v>
      </c>
      <c r="AU932" t="s"/>
      <c r="AV932" t="s"/>
      <c r="AW932" t="s"/>
      <c r="AX932" t="s"/>
      <c r="AY932" t="n">
        <v>2311857</v>
      </c>
      <c r="AZ932" t="s">
        <v>538</v>
      </c>
      <c r="BA932" t="s"/>
      <c r="BB932" t="n">
        <v>46779</v>
      </c>
      <c r="BC932" t="n">
        <v>10.329438</v>
      </c>
      <c r="BD932" t="n">
        <v>44.82501</v>
      </c>
      <c r="BE932" t="s"/>
      <c r="BF932" t="s"/>
      <c r="BG932" t="s"/>
      <c r="BH932" t="s"/>
      <c r="BI932" t="s"/>
      <c r="BJ932" t="s"/>
      <c r="BK932" t="s"/>
      <c r="BL932" t="s"/>
      <c r="BM932" t="s"/>
      <c r="BN932" t="s"/>
      <c r="BO932" t="s"/>
      <c r="BP932" t="s"/>
      <c r="BQ932" t="s"/>
      <c r="BR932" t="s">
        <v>93</v>
      </c>
    </row>
    <row r="933" spans="1:70">
      <c r="A933" t="s">
        <v>70</v>
      </c>
      <c r="B933" t="s">
        <v>71</v>
      </c>
      <c r="C933" t="s">
        <v>72</v>
      </c>
      <c r="D933" t="n">
        <v>2</v>
      </c>
      <c r="E933" t="s">
        <v>537</v>
      </c>
      <c r="F933" t="n">
        <v>-1</v>
      </c>
      <c r="G933" t="s">
        <v>74</v>
      </c>
      <c r="H933" t="s">
        <v>75</v>
      </c>
      <c r="I933" t="s"/>
      <c r="J933" t="s">
        <v>76</v>
      </c>
      <c r="K933" t="n">
        <v>89</v>
      </c>
      <c r="L933" t="s">
        <v>77</v>
      </c>
      <c r="M933" t="s"/>
      <c r="N933" t="s">
        <v>541</v>
      </c>
      <c r="O933" t="s">
        <v>79</v>
      </c>
      <c r="P933" t="s">
        <v>537</v>
      </c>
      <c r="Q933" t="s"/>
      <c r="R933" t="s">
        <v>80</v>
      </c>
      <c r="S933" t="s">
        <v>418</v>
      </c>
      <c r="T933" t="s">
        <v>82</v>
      </c>
      <c r="U933" t="s"/>
      <c r="V933" t="s">
        <v>83</v>
      </c>
      <c r="W933" t="s">
        <v>84</v>
      </c>
      <c r="X933" t="s"/>
      <c r="Y933" t="s">
        <v>85</v>
      </c>
      <c r="Z933">
        <f>HYPERLINK("https://hotelmonitor-cachepage.eclerx.com/savepage/tk_15427244719668865_sr_2029.html","info")</f>
        <v/>
      </c>
      <c r="AA933" t="n">
        <v>-2311857</v>
      </c>
      <c r="AB933" t="s"/>
      <c r="AC933" t="s"/>
      <c r="AD933" t="s">
        <v>86</v>
      </c>
      <c r="AE933" t="s"/>
      <c r="AF933" t="s"/>
      <c r="AG933" t="s"/>
      <c r="AH933" t="s"/>
      <c r="AI933" t="s"/>
      <c r="AJ933" t="s"/>
      <c r="AK933" t="s">
        <v>87</v>
      </c>
      <c r="AL933" t="s">
        <v>88</v>
      </c>
      <c r="AM933" t="s"/>
      <c r="AN933" t="s">
        <v>87</v>
      </c>
      <c r="AO933" t="s"/>
      <c r="AP933" t="n">
        <v>66</v>
      </c>
      <c r="AQ933" t="s">
        <v>89</v>
      </c>
      <c r="AR933" t="s">
        <v>542</v>
      </c>
      <c r="AS933" t="s"/>
      <c r="AT933" t="s">
        <v>91</v>
      </c>
      <c r="AU933" t="s"/>
      <c r="AV933" t="s"/>
      <c r="AW933" t="s"/>
      <c r="AX933" t="s"/>
      <c r="AY933" t="n">
        <v>2311857</v>
      </c>
      <c r="AZ933" t="s">
        <v>538</v>
      </c>
      <c r="BA933" t="s"/>
      <c r="BB933" t="n">
        <v>46779</v>
      </c>
      <c r="BC933" t="n">
        <v>10.329438</v>
      </c>
      <c r="BD933" t="n">
        <v>44.82501</v>
      </c>
      <c r="BE933" t="s"/>
      <c r="BF933" t="s"/>
      <c r="BG933" t="s"/>
      <c r="BH933" t="s"/>
      <c r="BI933" t="s"/>
      <c r="BJ933" t="s"/>
      <c r="BK933" t="s"/>
      <c r="BL933" t="s"/>
      <c r="BM933" t="s"/>
      <c r="BN933" t="s"/>
      <c r="BO933" t="s"/>
      <c r="BP933" t="s"/>
      <c r="BQ933" t="s"/>
      <c r="BR933" t="s">
        <v>93</v>
      </c>
    </row>
    <row r="934" spans="1:70">
      <c r="A934" t="s">
        <v>70</v>
      </c>
      <c r="B934" t="s">
        <v>71</v>
      </c>
      <c r="C934" t="s">
        <v>72</v>
      </c>
      <c r="D934" t="n">
        <v>2</v>
      </c>
      <c r="E934" t="s">
        <v>537</v>
      </c>
      <c r="F934" t="n">
        <v>-1</v>
      </c>
      <c r="G934" t="s">
        <v>74</v>
      </c>
      <c r="H934" t="s">
        <v>75</v>
      </c>
      <c r="I934" t="s"/>
      <c r="J934" t="s">
        <v>76</v>
      </c>
      <c r="K934" t="n">
        <v>89</v>
      </c>
      <c r="L934" t="s">
        <v>77</v>
      </c>
      <c r="M934" t="s"/>
      <c r="N934" t="s">
        <v>517</v>
      </c>
      <c r="O934" t="s">
        <v>79</v>
      </c>
      <c r="P934" t="s">
        <v>537</v>
      </c>
      <c r="Q934" t="s"/>
      <c r="R934" t="s">
        <v>80</v>
      </c>
      <c r="S934" t="s">
        <v>418</v>
      </c>
      <c r="T934" t="s">
        <v>82</v>
      </c>
      <c r="U934" t="s"/>
      <c r="V934" t="s">
        <v>83</v>
      </c>
      <c r="W934" t="s">
        <v>84</v>
      </c>
      <c r="X934" t="s"/>
      <c r="Y934" t="s">
        <v>85</v>
      </c>
      <c r="Z934">
        <f>HYPERLINK("https://hotelmonitor-cachepage.eclerx.com/savepage/tk_15427244719668865_sr_2029.html","info")</f>
        <v/>
      </c>
      <c r="AA934" t="n">
        <v>-2311857</v>
      </c>
      <c r="AB934" t="s"/>
      <c r="AC934" t="s"/>
      <c r="AD934" t="s">
        <v>86</v>
      </c>
      <c r="AE934" t="s"/>
      <c r="AF934" t="s"/>
      <c r="AG934" t="s"/>
      <c r="AH934" t="s"/>
      <c r="AI934" t="s"/>
      <c r="AJ934" t="s"/>
      <c r="AK934" t="s">
        <v>87</v>
      </c>
      <c r="AL934" t="s">
        <v>88</v>
      </c>
      <c r="AM934" t="s"/>
      <c r="AN934" t="s">
        <v>87</v>
      </c>
      <c r="AO934" t="s"/>
      <c r="AP934" t="n">
        <v>66</v>
      </c>
      <c r="AQ934" t="s">
        <v>89</v>
      </c>
      <c r="AR934" t="s">
        <v>90</v>
      </c>
      <c r="AS934" t="s"/>
      <c r="AT934" t="s">
        <v>91</v>
      </c>
      <c r="AU934" t="s"/>
      <c r="AV934" t="s"/>
      <c r="AW934" t="s"/>
      <c r="AX934" t="s"/>
      <c r="AY934" t="n">
        <v>2311857</v>
      </c>
      <c r="AZ934" t="s">
        <v>538</v>
      </c>
      <c r="BA934" t="s"/>
      <c r="BB934" t="n">
        <v>46779</v>
      </c>
      <c r="BC934" t="n">
        <v>10.329438</v>
      </c>
      <c r="BD934" t="n">
        <v>44.82501</v>
      </c>
      <c r="BE934" t="s"/>
      <c r="BF934" t="s"/>
      <c r="BG934" t="s"/>
      <c r="BH934" t="s"/>
      <c r="BI934" t="s"/>
      <c r="BJ934" t="s"/>
      <c r="BK934" t="s"/>
      <c r="BL934" t="s"/>
      <c r="BM934" t="s"/>
      <c r="BN934" t="s"/>
      <c r="BO934" t="s"/>
      <c r="BP934" t="s"/>
      <c r="BQ934" t="s"/>
      <c r="BR934" t="s">
        <v>93</v>
      </c>
    </row>
    <row r="935" spans="1:70">
      <c r="A935" t="s">
        <v>70</v>
      </c>
      <c r="B935" t="s">
        <v>71</v>
      </c>
      <c r="C935" t="s">
        <v>72</v>
      </c>
      <c r="D935" t="n">
        <v>2</v>
      </c>
      <c r="E935" t="s">
        <v>537</v>
      </c>
      <c r="F935" t="n">
        <v>-1</v>
      </c>
      <c r="G935" t="s">
        <v>74</v>
      </c>
      <c r="H935" t="s">
        <v>75</v>
      </c>
      <c r="I935" t="s"/>
      <c r="J935" t="s">
        <v>76</v>
      </c>
      <c r="K935" t="n">
        <v>95</v>
      </c>
      <c r="L935" t="s">
        <v>77</v>
      </c>
      <c r="M935" t="s"/>
      <c r="N935" t="s">
        <v>138</v>
      </c>
      <c r="O935" t="s">
        <v>79</v>
      </c>
      <c r="P935" t="s">
        <v>537</v>
      </c>
      <c r="Q935" t="s"/>
      <c r="R935" t="s">
        <v>80</v>
      </c>
      <c r="S935" t="s">
        <v>218</v>
      </c>
      <c r="T935" t="s">
        <v>82</v>
      </c>
      <c r="U935" t="s"/>
      <c r="V935" t="s">
        <v>83</v>
      </c>
      <c r="W935" t="s">
        <v>84</v>
      </c>
      <c r="X935" t="s"/>
      <c r="Y935" t="s">
        <v>85</v>
      </c>
      <c r="Z935">
        <f>HYPERLINK("https://hotelmonitor-cachepage.eclerx.com/savepage/tk_15427244719668865_sr_2029.html","info")</f>
        <v/>
      </c>
      <c r="AA935" t="n">
        <v>-2311857</v>
      </c>
      <c r="AB935" t="s"/>
      <c r="AC935" t="s"/>
      <c r="AD935" t="s">
        <v>86</v>
      </c>
      <c r="AE935" t="s"/>
      <c r="AF935" t="s"/>
      <c r="AG935" t="s"/>
      <c r="AH935" t="s"/>
      <c r="AI935" t="s"/>
      <c r="AJ935" t="s"/>
      <c r="AK935" t="s">
        <v>87</v>
      </c>
      <c r="AL935" t="s">
        <v>88</v>
      </c>
      <c r="AM935" t="s"/>
      <c r="AN935" t="s">
        <v>87</v>
      </c>
      <c r="AO935" t="s"/>
      <c r="AP935" t="n">
        <v>66</v>
      </c>
      <c r="AQ935" t="s">
        <v>89</v>
      </c>
      <c r="AR935" t="s">
        <v>96</v>
      </c>
      <c r="AS935" t="s"/>
      <c r="AT935" t="s">
        <v>91</v>
      </c>
      <c r="AU935" t="s"/>
      <c r="AV935" t="s"/>
      <c r="AW935" t="s"/>
      <c r="AX935" t="s"/>
      <c r="AY935" t="n">
        <v>2311857</v>
      </c>
      <c r="AZ935" t="s">
        <v>538</v>
      </c>
      <c r="BA935" t="s"/>
      <c r="BB935" t="n">
        <v>46779</v>
      </c>
      <c r="BC935" t="n">
        <v>10.329438</v>
      </c>
      <c r="BD935" t="n">
        <v>44.82501</v>
      </c>
      <c r="BE935" t="s"/>
      <c r="BF935" t="s"/>
      <c r="BG935" t="s"/>
      <c r="BH935" t="s"/>
      <c r="BI935" t="s"/>
      <c r="BJ935" t="s"/>
      <c r="BK935" t="s"/>
      <c r="BL935" t="s"/>
      <c r="BM935" t="s"/>
      <c r="BN935" t="s"/>
      <c r="BO935" t="s"/>
      <c r="BP935" t="s"/>
      <c r="BQ935" t="s"/>
      <c r="BR935" t="s">
        <v>93</v>
      </c>
    </row>
    <row r="936" spans="1:70">
      <c r="A936" t="s">
        <v>70</v>
      </c>
      <c r="B936" t="s">
        <v>71</v>
      </c>
      <c r="C936" t="s">
        <v>72</v>
      </c>
      <c r="D936" t="n">
        <v>2</v>
      </c>
      <c r="E936" t="s">
        <v>537</v>
      </c>
      <c r="F936" t="n">
        <v>-1</v>
      </c>
      <c r="G936" t="s">
        <v>74</v>
      </c>
      <c r="H936" t="s">
        <v>75</v>
      </c>
      <c r="I936" t="s"/>
      <c r="J936" t="s">
        <v>76</v>
      </c>
      <c r="K936" t="n">
        <v>108</v>
      </c>
      <c r="L936" t="s">
        <v>77</v>
      </c>
      <c r="M936" t="s"/>
      <c r="N936" t="s">
        <v>193</v>
      </c>
      <c r="O936" t="s">
        <v>79</v>
      </c>
      <c r="P936" t="s">
        <v>537</v>
      </c>
      <c r="Q936" t="s"/>
      <c r="R936" t="s">
        <v>80</v>
      </c>
      <c r="S936" t="s">
        <v>234</v>
      </c>
      <c r="T936" t="s">
        <v>82</v>
      </c>
      <c r="U936" t="s"/>
      <c r="V936" t="s">
        <v>83</v>
      </c>
      <c r="W936" t="s">
        <v>84</v>
      </c>
      <c r="X936" t="s"/>
      <c r="Y936" t="s">
        <v>85</v>
      </c>
      <c r="Z936">
        <f>HYPERLINK("https://hotelmonitor-cachepage.eclerx.com/savepage/tk_15427244719668865_sr_2029.html","info")</f>
        <v/>
      </c>
      <c r="AA936" t="n">
        <v>-2311857</v>
      </c>
      <c r="AB936" t="s"/>
      <c r="AC936" t="s"/>
      <c r="AD936" t="s">
        <v>86</v>
      </c>
      <c r="AE936" t="s"/>
      <c r="AF936" t="s"/>
      <c r="AG936" t="s"/>
      <c r="AH936" t="s"/>
      <c r="AI936" t="s"/>
      <c r="AJ936" t="s"/>
      <c r="AK936" t="s">
        <v>87</v>
      </c>
      <c r="AL936" t="s">
        <v>88</v>
      </c>
      <c r="AM936" t="s"/>
      <c r="AN936" t="s">
        <v>87</v>
      </c>
      <c r="AO936" t="s"/>
      <c r="AP936" t="n">
        <v>66</v>
      </c>
      <c r="AQ936" t="s">
        <v>89</v>
      </c>
      <c r="AR936" t="s">
        <v>96</v>
      </c>
      <c r="AS936" t="s"/>
      <c r="AT936" t="s">
        <v>91</v>
      </c>
      <c r="AU936" t="s"/>
      <c r="AV936" t="s"/>
      <c r="AW936" t="s"/>
      <c r="AX936" t="s"/>
      <c r="AY936" t="n">
        <v>2311857</v>
      </c>
      <c r="AZ936" t="s">
        <v>538</v>
      </c>
      <c r="BA936" t="s"/>
      <c r="BB936" t="n">
        <v>46779</v>
      </c>
      <c r="BC936" t="n">
        <v>10.329438</v>
      </c>
      <c r="BD936" t="n">
        <v>44.82501</v>
      </c>
      <c r="BE936" t="s"/>
      <c r="BF936" t="s"/>
      <c r="BG936" t="s"/>
      <c r="BH936" t="s"/>
      <c r="BI936" t="s"/>
      <c r="BJ936" t="s"/>
      <c r="BK936" t="s"/>
      <c r="BL936" t="s"/>
      <c r="BM936" t="s"/>
      <c r="BN936" t="s"/>
      <c r="BO936" t="s"/>
      <c r="BP936" t="s"/>
      <c r="BQ936" t="s"/>
      <c r="BR936" t="s">
        <v>93</v>
      </c>
    </row>
    <row r="937" spans="1:70">
      <c r="A937" t="s">
        <v>70</v>
      </c>
      <c r="B937" t="s">
        <v>71</v>
      </c>
      <c r="C937" t="s">
        <v>72</v>
      </c>
      <c r="D937" t="n">
        <v>2</v>
      </c>
      <c r="E937" t="s">
        <v>537</v>
      </c>
      <c r="F937" t="n">
        <v>-1</v>
      </c>
      <c r="G937" t="s">
        <v>74</v>
      </c>
      <c r="H937" t="s">
        <v>75</v>
      </c>
      <c r="I937" t="s"/>
      <c r="J937" t="s">
        <v>76</v>
      </c>
      <c r="K937" t="n">
        <v>120</v>
      </c>
      <c r="L937" t="s">
        <v>77</v>
      </c>
      <c r="M937" t="s"/>
      <c r="N937" t="s">
        <v>193</v>
      </c>
      <c r="O937" t="s">
        <v>79</v>
      </c>
      <c r="P937" t="s">
        <v>537</v>
      </c>
      <c r="Q937" t="s"/>
      <c r="R937" t="s">
        <v>80</v>
      </c>
      <c r="S937" t="s">
        <v>515</v>
      </c>
      <c r="T937" t="s">
        <v>82</v>
      </c>
      <c r="U937" t="s"/>
      <c r="V937" t="s">
        <v>83</v>
      </c>
      <c r="W937" t="s">
        <v>84</v>
      </c>
      <c r="X937" t="s"/>
      <c r="Y937" t="s">
        <v>85</v>
      </c>
      <c r="Z937">
        <f>HYPERLINK("https://hotelmonitor-cachepage.eclerx.com/savepage/tk_15427244719668865_sr_2029.html","info")</f>
        <v/>
      </c>
      <c r="AA937" t="n">
        <v>-2311857</v>
      </c>
      <c r="AB937" t="s"/>
      <c r="AC937" t="s"/>
      <c r="AD937" t="s">
        <v>86</v>
      </c>
      <c r="AE937" t="s"/>
      <c r="AF937" t="s"/>
      <c r="AG937" t="s"/>
      <c r="AH937" t="s"/>
      <c r="AI937" t="s"/>
      <c r="AJ937" t="s"/>
      <c r="AK937" t="s">
        <v>87</v>
      </c>
      <c r="AL937" t="s">
        <v>88</v>
      </c>
      <c r="AM937" t="s"/>
      <c r="AN937" t="s">
        <v>87</v>
      </c>
      <c r="AO937" t="s"/>
      <c r="AP937" t="n">
        <v>66</v>
      </c>
      <c r="AQ937" t="s">
        <v>89</v>
      </c>
      <c r="AR937" t="s">
        <v>96</v>
      </c>
      <c r="AS937" t="s"/>
      <c r="AT937" t="s">
        <v>91</v>
      </c>
      <c r="AU937" t="s"/>
      <c r="AV937" t="s"/>
      <c r="AW937" t="s"/>
      <c r="AX937" t="s"/>
      <c r="AY937" t="n">
        <v>2311857</v>
      </c>
      <c r="AZ937" t="s">
        <v>538</v>
      </c>
      <c r="BA937" t="s"/>
      <c r="BB937" t="n">
        <v>46779</v>
      </c>
      <c r="BC937" t="n">
        <v>10.329438</v>
      </c>
      <c r="BD937" t="n">
        <v>44.82501</v>
      </c>
      <c r="BE937" t="s"/>
      <c r="BF937" t="s"/>
      <c r="BG937" t="s"/>
      <c r="BH937" t="s"/>
      <c r="BI937" t="s"/>
      <c r="BJ937" t="s"/>
      <c r="BK937" t="s"/>
      <c r="BL937" t="s"/>
      <c r="BM937" t="s"/>
      <c r="BN937" t="s"/>
      <c r="BO937" t="s"/>
      <c r="BP937" t="s"/>
      <c r="BQ937" t="s"/>
      <c r="BR937" t="s">
        <v>93</v>
      </c>
    </row>
    <row r="938" spans="1:70">
      <c r="A938" t="s">
        <v>70</v>
      </c>
      <c r="B938" t="s">
        <v>71</v>
      </c>
      <c r="C938" t="s">
        <v>72</v>
      </c>
      <c r="D938" t="n">
        <v>2</v>
      </c>
      <c r="E938" t="s">
        <v>543</v>
      </c>
      <c r="F938" t="n">
        <v>-1</v>
      </c>
      <c r="G938" t="s">
        <v>74</v>
      </c>
      <c r="H938" t="s">
        <v>75</v>
      </c>
      <c r="I938" t="s"/>
      <c r="J938" t="s">
        <v>76</v>
      </c>
      <c r="K938" t="n">
        <v>107</v>
      </c>
      <c r="L938" t="s">
        <v>77</v>
      </c>
      <c r="M938" t="s"/>
      <c r="N938" t="s">
        <v>339</v>
      </c>
      <c r="O938" t="s">
        <v>79</v>
      </c>
      <c r="P938" t="s">
        <v>543</v>
      </c>
      <c r="Q938" t="s"/>
      <c r="R938" t="s">
        <v>80</v>
      </c>
      <c r="S938" t="s">
        <v>187</v>
      </c>
      <c r="T938" t="s">
        <v>82</v>
      </c>
      <c r="U938" t="s"/>
      <c r="V938" t="s">
        <v>83</v>
      </c>
      <c r="W938" t="s">
        <v>84</v>
      </c>
      <c r="X938" t="s"/>
      <c r="Y938" t="s">
        <v>85</v>
      </c>
      <c r="Z938">
        <f>HYPERLINK("https://hotelmonitor-cachepage.eclerx.com/savepage/tk_15427243587751453_sr_2029.html","info")</f>
        <v/>
      </c>
      <c r="AA938" t="n">
        <v>-2311993</v>
      </c>
      <c r="AB938" t="s"/>
      <c r="AC938" t="s"/>
      <c r="AD938" t="s">
        <v>86</v>
      </c>
      <c r="AE938" t="s"/>
      <c r="AF938" t="s"/>
      <c r="AG938" t="s"/>
      <c r="AH938" t="s"/>
      <c r="AI938" t="s"/>
      <c r="AJ938" t="s"/>
      <c r="AK938" t="s">
        <v>87</v>
      </c>
      <c r="AL938" t="s">
        <v>88</v>
      </c>
      <c r="AM938" t="s"/>
      <c r="AN938" t="s">
        <v>87</v>
      </c>
      <c r="AO938" t="s"/>
      <c r="AP938" t="n">
        <v>21</v>
      </c>
      <c r="AQ938" t="s">
        <v>89</v>
      </c>
      <c r="AR938" t="s">
        <v>99</v>
      </c>
      <c r="AS938" t="s"/>
      <c r="AT938" t="s">
        <v>91</v>
      </c>
      <c r="AU938" t="s"/>
      <c r="AV938" t="s"/>
      <c r="AW938" t="s"/>
      <c r="AX938" t="s"/>
      <c r="AY938" t="n">
        <v>2311993</v>
      </c>
      <c r="AZ938" t="s">
        <v>544</v>
      </c>
      <c r="BA938" t="s"/>
      <c r="BB938" t="n">
        <v>27910</v>
      </c>
      <c r="BC938" t="n">
        <v>11.342541575432</v>
      </c>
      <c r="BD938" t="n">
        <v>44.505156186244</v>
      </c>
      <c r="BE938" t="s"/>
      <c r="BF938" t="s"/>
      <c r="BG938" t="s"/>
      <c r="BH938" t="s"/>
      <c r="BI938" t="s"/>
      <c r="BJ938" t="s"/>
      <c r="BK938" t="s"/>
      <c r="BL938" t="s"/>
      <c r="BM938" t="s"/>
      <c r="BN938" t="s"/>
      <c r="BO938" t="s"/>
      <c r="BP938" t="s"/>
      <c r="BQ938" t="s"/>
      <c r="BR938" t="s">
        <v>93</v>
      </c>
    </row>
    <row r="939" spans="1:70">
      <c r="A939" t="s">
        <v>70</v>
      </c>
      <c r="B939" t="s">
        <v>71</v>
      </c>
      <c r="C939" t="s">
        <v>72</v>
      </c>
      <c r="D939" t="n">
        <v>2</v>
      </c>
      <c r="E939" t="s">
        <v>543</v>
      </c>
      <c r="F939" t="n">
        <v>-1</v>
      </c>
      <c r="G939" t="s">
        <v>74</v>
      </c>
      <c r="H939" t="s">
        <v>75</v>
      </c>
      <c r="I939" t="s"/>
      <c r="J939" t="s">
        <v>76</v>
      </c>
      <c r="K939" t="n">
        <v>107</v>
      </c>
      <c r="L939" t="s">
        <v>77</v>
      </c>
      <c r="M939" t="s"/>
      <c r="N939" t="s">
        <v>339</v>
      </c>
      <c r="O939" t="s">
        <v>79</v>
      </c>
      <c r="P939" t="s">
        <v>543</v>
      </c>
      <c r="Q939" t="s"/>
      <c r="R939" t="s">
        <v>80</v>
      </c>
      <c r="S939" t="s">
        <v>187</v>
      </c>
      <c r="T939" t="s">
        <v>82</v>
      </c>
      <c r="U939" t="s"/>
      <c r="V939" t="s">
        <v>83</v>
      </c>
      <c r="W939" t="s">
        <v>140</v>
      </c>
      <c r="X939" t="s"/>
      <c r="Y939" t="s">
        <v>85</v>
      </c>
      <c r="Z939">
        <f>HYPERLINK("https://hotelmonitor-cachepage.eclerx.com/savepage/tk_15427243587751453_sr_2029.html","info")</f>
        <v/>
      </c>
      <c r="AA939" t="n">
        <v>-2311993</v>
      </c>
      <c r="AB939" t="s"/>
      <c r="AC939" t="s"/>
      <c r="AD939" t="s">
        <v>86</v>
      </c>
      <c r="AE939" t="s"/>
      <c r="AF939" t="s"/>
      <c r="AG939" t="s"/>
      <c r="AH939" t="s"/>
      <c r="AI939" t="s"/>
      <c r="AJ939" t="s"/>
      <c r="AK939" t="s">
        <v>87</v>
      </c>
      <c r="AL939" t="s">
        <v>88</v>
      </c>
      <c r="AM939" t="s"/>
      <c r="AN939" t="s">
        <v>87</v>
      </c>
      <c r="AO939" t="s"/>
      <c r="AP939" t="n">
        <v>21</v>
      </c>
      <c r="AQ939" t="s">
        <v>89</v>
      </c>
      <c r="AR939" t="s">
        <v>99</v>
      </c>
      <c r="AS939" t="s"/>
      <c r="AT939" t="s">
        <v>91</v>
      </c>
      <c r="AU939" t="s"/>
      <c r="AV939" t="s"/>
      <c r="AW939" t="s"/>
      <c r="AX939" t="s"/>
      <c r="AY939" t="n">
        <v>2311993</v>
      </c>
      <c r="AZ939" t="s">
        <v>544</v>
      </c>
      <c r="BA939" t="s"/>
      <c r="BB939" t="n">
        <v>27910</v>
      </c>
      <c r="BC939" t="n">
        <v>11.342541575432</v>
      </c>
      <c r="BD939" t="n">
        <v>44.505156186244</v>
      </c>
      <c r="BE939" t="s"/>
      <c r="BF939" t="s"/>
      <c r="BG939" t="s"/>
      <c r="BH939" t="s"/>
      <c r="BI939" t="s"/>
      <c r="BJ939" t="s"/>
      <c r="BK939" t="s"/>
      <c r="BL939" t="s"/>
      <c r="BM939" t="s"/>
      <c r="BN939" t="s"/>
      <c r="BO939" t="s"/>
      <c r="BP939" t="s"/>
      <c r="BQ939" t="s"/>
      <c r="BR939" t="s">
        <v>93</v>
      </c>
    </row>
    <row r="940" spans="1:70">
      <c r="A940" t="s">
        <v>70</v>
      </c>
      <c r="B940" t="s">
        <v>71</v>
      </c>
      <c r="C940" t="s">
        <v>72</v>
      </c>
      <c r="D940" t="n">
        <v>2</v>
      </c>
      <c r="E940" t="s">
        <v>543</v>
      </c>
      <c r="F940" t="n">
        <v>-1</v>
      </c>
      <c r="G940" t="s">
        <v>74</v>
      </c>
      <c r="H940" t="s">
        <v>75</v>
      </c>
      <c r="I940" t="s"/>
      <c r="J940" t="s">
        <v>76</v>
      </c>
      <c r="K940" t="n">
        <v>121</v>
      </c>
      <c r="L940" t="s">
        <v>77</v>
      </c>
      <c r="M940" t="s"/>
      <c r="N940" t="s">
        <v>545</v>
      </c>
      <c r="O940" t="s">
        <v>79</v>
      </c>
      <c r="P940" t="s">
        <v>543</v>
      </c>
      <c r="Q940" t="s"/>
      <c r="R940" t="s">
        <v>80</v>
      </c>
      <c r="S940" t="s">
        <v>180</v>
      </c>
      <c r="T940" t="s">
        <v>82</v>
      </c>
      <c r="U940" t="s"/>
      <c r="V940" t="s">
        <v>83</v>
      </c>
      <c r="W940" t="s">
        <v>84</v>
      </c>
      <c r="X940" t="s"/>
      <c r="Y940" t="s">
        <v>85</v>
      </c>
      <c r="Z940">
        <f>HYPERLINK("https://hotelmonitor-cachepage.eclerx.com/savepage/tk_15427243587751453_sr_2029.html","info")</f>
        <v/>
      </c>
      <c r="AA940" t="n">
        <v>-2311993</v>
      </c>
      <c r="AB940" t="s"/>
      <c r="AC940" t="s"/>
      <c r="AD940" t="s">
        <v>86</v>
      </c>
      <c r="AE940" t="s"/>
      <c r="AF940" t="s"/>
      <c r="AG940" t="s"/>
      <c r="AH940" t="s"/>
      <c r="AI940" t="s"/>
      <c r="AJ940" t="s"/>
      <c r="AK940" t="s">
        <v>87</v>
      </c>
      <c r="AL940" t="s">
        <v>88</v>
      </c>
      <c r="AM940" t="s"/>
      <c r="AN940" t="s">
        <v>87</v>
      </c>
      <c r="AO940" t="s"/>
      <c r="AP940" t="n">
        <v>21</v>
      </c>
      <c r="AQ940" t="s">
        <v>89</v>
      </c>
      <c r="AR940" t="s">
        <v>96</v>
      </c>
      <c r="AS940" t="s"/>
      <c r="AT940" t="s">
        <v>91</v>
      </c>
      <c r="AU940" t="s"/>
      <c r="AV940" t="s"/>
      <c r="AW940" t="s"/>
      <c r="AX940" t="s"/>
      <c r="AY940" t="n">
        <v>2311993</v>
      </c>
      <c r="AZ940" t="s">
        <v>544</v>
      </c>
      <c r="BA940" t="s"/>
      <c r="BB940" t="n">
        <v>27910</v>
      </c>
      <c r="BC940" t="n">
        <v>11.342541575432</v>
      </c>
      <c r="BD940" t="n">
        <v>44.505156186244</v>
      </c>
      <c r="BE940" t="s"/>
      <c r="BF940" t="s"/>
      <c r="BG940" t="s"/>
      <c r="BH940" t="s"/>
      <c r="BI940" t="s"/>
      <c r="BJ940" t="s"/>
      <c r="BK940" t="s"/>
      <c r="BL940" t="s"/>
      <c r="BM940" t="s"/>
      <c r="BN940" t="s"/>
      <c r="BO940" t="s"/>
      <c r="BP940" t="s"/>
      <c r="BQ940" t="s"/>
      <c r="BR940" t="s">
        <v>93</v>
      </c>
    </row>
    <row r="941" spans="1:70">
      <c r="A941" t="s">
        <v>70</v>
      </c>
      <c r="B941" t="s">
        <v>71</v>
      </c>
      <c r="C941" t="s">
        <v>72</v>
      </c>
      <c r="D941" t="n">
        <v>2</v>
      </c>
      <c r="E941" t="s">
        <v>543</v>
      </c>
      <c r="F941" t="n">
        <v>-1</v>
      </c>
      <c r="G941" t="s">
        <v>74</v>
      </c>
      <c r="H941" t="s">
        <v>75</v>
      </c>
      <c r="I941" t="s"/>
      <c r="J941" t="s">
        <v>76</v>
      </c>
      <c r="K941" t="n">
        <v>130</v>
      </c>
      <c r="L941" t="s">
        <v>77</v>
      </c>
      <c r="M941" t="s"/>
      <c r="N941" t="s">
        <v>546</v>
      </c>
      <c r="O941" t="s">
        <v>79</v>
      </c>
      <c r="P941" t="s">
        <v>543</v>
      </c>
      <c r="Q941" t="s"/>
      <c r="R941" t="s">
        <v>80</v>
      </c>
      <c r="S941" t="s">
        <v>373</v>
      </c>
      <c r="T941" t="s">
        <v>82</v>
      </c>
      <c r="U941" t="s"/>
      <c r="V941" t="s">
        <v>83</v>
      </c>
      <c r="W941" t="s">
        <v>84</v>
      </c>
      <c r="X941" t="s"/>
      <c r="Y941" t="s">
        <v>85</v>
      </c>
      <c r="Z941">
        <f>HYPERLINK("https://hotelmonitor-cachepage.eclerx.com/savepage/tk_15427243587751453_sr_2029.html","info")</f>
        <v/>
      </c>
      <c r="AA941" t="n">
        <v>-2311993</v>
      </c>
      <c r="AB941" t="s"/>
      <c r="AC941" t="s"/>
      <c r="AD941" t="s">
        <v>86</v>
      </c>
      <c r="AE941" t="s"/>
      <c r="AF941" t="s"/>
      <c r="AG941" t="s"/>
      <c r="AH941" t="s"/>
      <c r="AI941" t="s"/>
      <c r="AJ941" t="s"/>
      <c r="AK941" t="s">
        <v>87</v>
      </c>
      <c r="AL941" t="s">
        <v>88</v>
      </c>
      <c r="AM941" t="s"/>
      <c r="AN941" t="s">
        <v>87</v>
      </c>
      <c r="AO941" t="s"/>
      <c r="AP941" t="n">
        <v>21</v>
      </c>
      <c r="AQ941" t="s">
        <v>89</v>
      </c>
      <c r="AR941" t="s">
        <v>99</v>
      </c>
      <c r="AS941" t="s"/>
      <c r="AT941" t="s">
        <v>91</v>
      </c>
      <c r="AU941" t="s"/>
      <c r="AV941" t="s"/>
      <c r="AW941" t="s"/>
      <c r="AX941" t="s"/>
      <c r="AY941" t="n">
        <v>2311993</v>
      </c>
      <c r="AZ941" t="s">
        <v>544</v>
      </c>
      <c r="BA941" t="s"/>
      <c r="BB941" t="n">
        <v>27910</v>
      </c>
      <c r="BC941" t="n">
        <v>11.342541575432</v>
      </c>
      <c r="BD941" t="n">
        <v>44.505156186244</v>
      </c>
      <c r="BE941" t="s"/>
      <c r="BF941" t="s"/>
      <c r="BG941" t="s"/>
      <c r="BH941" t="s"/>
      <c r="BI941" t="s"/>
      <c r="BJ941" t="s"/>
      <c r="BK941" t="s"/>
      <c r="BL941" t="s"/>
      <c r="BM941" t="s"/>
      <c r="BN941" t="s"/>
      <c r="BO941" t="s"/>
      <c r="BP941" t="s"/>
      <c r="BQ941" t="s"/>
      <c r="BR941" t="s">
        <v>93</v>
      </c>
    </row>
    <row r="942" spans="1:70">
      <c r="A942" t="s">
        <v>70</v>
      </c>
      <c r="B942" t="s">
        <v>71</v>
      </c>
      <c r="C942" t="s">
        <v>72</v>
      </c>
      <c r="D942" t="n">
        <v>2</v>
      </c>
      <c r="E942" t="s">
        <v>543</v>
      </c>
      <c r="F942" t="n">
        <v>-1</v>
      </c>
      <c r="G942" t="s">
        <v>74</v>
      </c>
      <c r="H942" t="s">
        <v>75</v>
      </c>
      <c r="I942" t="s"/>
      <c r="J942" t="s">
        <v>76</v>
      </c>
      <c r="K942" t="n">
        <v>130</v>
      </c>
      <c r="L942" t="s">
        <v>77</v>
      </c>
      <c r="M942" t="s"/>
      <c r="N942" t="s">
        <v>546</v>
      </c>
      <c r="O942" t="s">
        <v>79</v>
      </c>
      <c r="P942" t="s">
        <v>543</v>
      </c>
      <c r="Q942" t="s"/>
      <c r="R942" t="s">
        <v>80</v>
      </c>
      <c r="S942" t="s">
        <v>373</v>
      </c>
      <c r="T942" t="s">
        <v>82</v>
      </c>
      <c r="U942" t="s"/>
      <c r="V942" t="s">
        <v>83</v>
      </c>
      <c r="W942" t="s">
        <v>140</v>
      </c>
      <c r="X942" t="s"/>
      <c r="Y942" t="s">
        <v>85</v>
      </c>
      <c r="Z942">
        <f>HYPERLINK("https://hotelmonitor-cachepage.eclerx.com/savepage/tk_15427243587751453_sr_2029.html","info")</f>
        <v/>
      </c>
      <c r="AA942" t="n">
        <v>-2311993</v>
      </c>
      <c r="AB942" t="s"/>
      <c r="AC942" t="s"/>
      <c r="AD942" t="s">
        <v>86</v>
      </c>
      <c r="AE942" t="s"/>
      <c r="AF942" t="s"/>
      <c r="AG942" t="s"/>
      <c r="AH942" t="s"/>
      <c r="AI942" t="s"/>
      <c r="AJ942" t="s"/>
      <c r="AK942" t="s">
        <v>87</v>
      </c>
      <c r="AL942" t="s">
        <v>88</v>
      </c>
      <c r="AM942" t="s"/>
      <c r="AN942" t="s">
        <v>87</v>
      </c>
      <c r="AO942" t="s"/>
      <c r="AP942" t="n">
        <v>21</v>
      </c>
      <c r="AQ942" t="s">
        <v>89</v>
      </c>
      <c r="AR942" t="s">
        <v>99</v>
      </c>
      <c r="AS942" t="s"/>
      <c r="AT942" t="s">
        <v>91</v>
      </c>
      <c r="AU942" t="s"/>
      <c r="AV942" t="s"/>
      <c r="AW942" t="s"/>
      <c r="AX942" t="s"/>
      <c r="AY942" t="n">
        <v>2311993</v>
      </c>
      <c r="AZ942" t="s">
        <v>544</v>
      </c>
      <c r="BA942" t="s"/>
      <c r="BB942" t="n">
        <v>27910</v>
      </c>
      <c r="BC942" t="n">
        <v>11.342541575432</v>
      </c>
      <c r="BD942" t="n">
        <v>44.505156186244</v>
      </c>
      <c r="BE942" t="s"/>
      <c r="BF942" t="s"/>
      <c r="BG942" t="s"/>
      <c r="BH942" t="s"/>
      <c r="BI942" t="s"/>
      <c r="BJ942" t="s"/>
      <c r="BK942" t="s"/>
      <c r="BL942" t="s"/>
      <c r="BM942" t="s"/>
      <c r="BN942" t="s"/>
      <c r="BO942" t="s"/>
      <c r="BP942" t="s"/>
      <c r="BQ942" t="s"/>
      <c r="BR942" t="s">
        <v>93</v>
      </c>
    </row>
    <row r="943" spans="1:70">
      <c r="A943" t="s">
        <v>70</v>
      </c>
      <c r="B943" t="s">
        <v>71</v>
      </c>
      <c r="C943" t="s">
        <v>72</v>
      </c>
      <c r="D943" t="n">
        <v>2</v>
      </c>
      <c r="E943" t="s">
        <v>547</v>
      </c>
      <c r="F943" t="n">
        <v>-1</v>
      </c>
      <c r="G943" t="s">
        <v>74</v>
      </c>
      <c r="H943" t="s">
        <v>75</v>
      </c>
      <c r="I943" t="s"/>
      <c r="J943" t="s">
        <v>76</v>
      </c>
      <c r="K943" t="n">
        <v>202</v>
      </c>
      <c r="L943" t="s">
        <v>77</v>
      </c>
      <c r="M943" t="s"/>
      <c r="N943" t="s">
        <v>131</v>
      </c>
      <c r="O943" t="s">
        <v>79</v>
      </c>
      <c r="P943" t="s">
        <v>547</v>
      </c>
      <c r="Q943" t="s"/>
      <c r="R943" t="s">
        <v>80</v>
      </c>
      <c r="S943" t="s">
        <v>548</v>
      </c>
      <c r="T943" t="s">
        <v>82</v>
      </c>
      <c r="U943" t="s"/>
      <c r="V943" t="s">
        <v>83</v>
      </c>
      <c r="W943" t="s">
        <v>84</v>
      </c>
      <c r="X943" t="s"/>
      <c r="Y943" t="s">
        <v>85</v>
      </c>
      <c r="Z943">
        <f>HYPERLINK("https://hotelmonitor-cachepage.eclerx.com/savepage/tk_154272455011605_sr_2029.html","info")</f>
        <v/>
      </c>
      <c r="AA943" t="n">
        <v>-3256063</v>
      </c>
      <c r="AB943" t="s"/>
      <c r="AC943" t="s"/>
      <c r="AD943" t="s">
        <v>86</v>
      </c>
      <c r="AE943" t="s"/>
      <c r="AF943" t="s"/>
      <c r="AG943" t="s"/>
      <c r="AH943" t="s"/>
      <c r="AI943" t="s"/>
      <c r="AJ943" t="s"/>
      <c r="AK943" t="s">
        <v>87</v>
      </c>
      <c r="AL943" t="s">
        <v>88</v>
      </c>
      <c r="AM943" t="s"/>
      <c r="AN943" t="s">
        <v>87</v>
      </c>
      <c r="AO943" t="s"/>
      <c r="AP943" t="n">
        <v>98</v>
      </c>
      <c r="AQ943" t="s">
        <v>89</v>
      </c>
      <c r="AR943" t="s">
        <v>99</v>
      </c>
      <c r="AS943" t="s"/>
      <c r="AT943" t="s">
        <v>91</v>
      </c>
      <c r="AU943" t="s"/>
      <c r="AV943" t="s"/>
      <c r="AW943" t="s"/>
      <c r="AX943" t="s"/>
      <c r="AY943" t="n">
        <v>3256063</v>
      </c>
      <c r="AZ943" t="s">
        <v>549</v>
      </c>
      <c r="BA943" t="s"/>
      <c r="BB943" t="n">
        <v>74016</v>
      </c>
      <c r="BC943" t="n">
        <v>11.34080350399</v>
      </c>
      <c r="BD943" t="n">
        <v>44.4930117206</v>
      </c>
      <c r="BE943" t="s"/>
      <c r="BF943" t="s"/>
      <c r="BG943" t="s"/>
      <c r="BH943" t="s"/>
      <c r="BI943" t="s"/>
      <c r="BJ943" t="s"/>
      <c r="BK943" t="s"/>
      <c r="BL943" t="s"/>
      <c r="BM943" t="s"/>
      <c r="BN943" t="s"/>
      <c r="BO943" t="s"/>
      <c r="BP943" t="s"/>
      <c r="BQ943" t="s"/>
      <c r="BR943" t="s">
        <v>93</v>
      </c>
    </row>
    <row r="944" spans="1:70">
      <c r="A944" t="s">
        <v>70</v>
      </c>
      <c r="B944" t="s">
        <v>71</v>
      </c>
      <c r="C944" t="s">
        <v>72</v>
      </c>
      <c r="D944" t="n">
        <v>2</v>
      </c>
      <c r="E944" t="s">
        <v>550</v>
      </c>
      <c r="F944" t="n">
        <v>-1</v>
      </c>
      <c r="G944" t="s">
        <v>74</v>
      </c>
      <c r="H944" t="s">
        <v>75</v>
      </c>
      <c r="I944" t="s"/>
      <c r="J944" t="s">
        <v>76</v>
      </c>
      <c r="K944" t="n">
        <v>69</v>
      </c>
      <c r="L944" t="s">
        <v>77</v>
      </c>
      <c r="M944" t="s"/>
      <c r="N944" t="s">
        <v>551</v>
      </c>
      <c r="O944" t="s">
        <v>79</v>
      </c>
      <c r="P944" t="s">
        <v>550</v>
      </c>
      <c r="Q944" t="s"/>
      <c r="R944" t="s">
        <v>80</v>
      </c>
      <c r="S944" t="s">
        <v>170</v>
      </c>
      <c r="T944" t="s">
        <v>82</v>
      </c>
      <c r="U944" t="s"/>
      <c r="V944" t="s">
        <v>83</v>
      </c>
      <c r="W944" t="s">
        <v>84</v>
      </c>
      <c r="X944" t="s"/>
      <c r="Y944" t="s">
        <v>85</v>
      </c>
      <c r="Z944">
        <f>HYPERLINK("https://hotelmonitor-cachepage.eclerx.com/savepage/tk_15427245955578842_sr_2029.html","info")</f>
        <v/>
      </c>
      <c r="AA944" t="n">
        <v>-6796342</v>
      </c>
      <c r="AB944" t="s"/>
      <c r="AC944" t="s"/>
      <c r="AD944" t="s">
        <v>86</v>
      </c>
      <c r="AE944" t="s"/>
      <c r="AF944" t="s"/>
      <c r="AG944" t="s"/>
      <c r="AH944" t="s"/>
      <c r="AI944" t="s"/>
      <c r="AJ944" t="s"/>
      <c r="AK944" t="s">
        <v>87</v>
      </c>
      <c r="AL944" t="s">
        <v>88</v>
      </c>
      <c r="AM944" t="s"/>
      <c r="AN944" t="s">
        <v>87</v>
      </c>
      <c r="AO944" t="s"/>
      <c r="AP944" t="n">
        <v>116</v>
      </c>
      <c r="AQ944" t="s">
        <v>89</v>
      </c>
      <c r="AR944" t="s">
        <v>90</v>
      </c>
      <c r="AS944" t="s"/>
      <c r="AT944" t="s">
        <v>91</v>
      </c>
      <c r="AU944" t="s"/>
      <c r="AV944" t="s"/>
      <c r="AW944" t="s"/>
      <c r="AX944" t="s"/>
      <c r="AY944" t="n">
        <v>6796342</v>
      </c>
      <c r="AZ944" t="s">
        <v>552</v>
      </c>
      <c r="BA944" t="s"/>
      <c r="BB944" t="n">
        <v>169944</v>
      </c>
      <c r="BC944" t="s"/>
      <c r="BD944" t="s"/>
      <c r="BE944" t="s"/>
      <c r="BF944" t="s"/>
      <c r="BG944" t="s"/>
      <c r="BH944" t="s"/>
      <c r="BI944" t="s"/>
      <c r="BJ944" t="s"/>
      <c r="BK944" t="s"/>
      <c r="BL944" t="s"/>
      <c r="BM944" t="s"/>
      <c r="BN944" t="s"/>
      <c r="BO944" t="s"/>
      <c r="BP944" t="s"/>
      <c r="BQ944" t="s"/>
      <c r="BR944" t="s">
        <v>104</v>
      </c>
    </row>
    <row r="945" spans="1:70">
      <c r="A945" t="s">
        <v>70</v>
      </c>
      <c r="B945" t="s">
        <v>71</v>
      </c>
      <c r="C945" t="s">
        <v>72</v>
      </c>
      <c r="D945" t="n">
        <v>2</v>
      </c>
      <c r="E945" t="s">
        <v>553</v>
      </c>
      <c r="F945" t="n">
        <v>-1</v>
      </c>
      <c r="G945" t="s">
        <v>74</v>
      </c>
      <c r="H945" t="s">
        <v>75</v>
      </c>
      <c r="I945" t="s"/>
      <c r="J945" t="s">
        <v>76</v>
      </c>
      <c r="K945" t="n">
        <v>60</v>
      </c>
      <c r="L945" t="s">
        <v>77</v>
      </c>
      <c r="M945" t="s"/>
      <c r="N945" t="s">
        <v>131</v>
      </c>
      <c r="O945" t="s">
        <v>79</v>
      </c>
      <c r="P945" t="s">
        <v>553</v>
      </c>
      <c r="Q945" t="s"/>
      <c r="R945" t="s">
        <v>80</v>
      </c>
      <c r="S945" t="s">
        <v>296</v>
      </c>
      <c r="T945" t="s">
        <v>82</v>
      </c>
      <c r="U945" t="s"/>
      <c r="V945" t="s">
        <v>83</v>
      </c>
      <c r="W945" t="s">
        <v>140</v>
      </c>
      <c r="X945" t="s"/>
      <c r="Y945" t="s">
        <v>85</v>
      </c>
      <c r="Z945">
        <f>HYPERLINK("https://hotelmonitor-cachepage.eclerx.com/savepage/tk_15427245682549345_sr_2029.html","info")</f>
        <v/>
      </c>
      <c r="AA945" t="n">
        <v>-6476688</v>
      </c>
      <c r="AB945" t="s"/>
      <c r="AC945" t="s"/>
      <c r="AD945" t="s">
        <v>86</v>
      </c>
      <c r="AE945" t="s"/>
      <c r="AF945" t="s"/>
      <c r="AG945" t="s"/>
      <c r="AH945" t="s"/>
      <c r="AI945" t="s"/>
      <c r="AJ945" t="s"/>
      <c r="AK945" t="s">
        <v>87</v>
      </c>
      <c r="AL945" t="s">
        <v>88</v>
      </c>
      <c r="AM945" t="s"/>
      <c r="AN945" t="s">
        <v>87</v>
      </c>
      <c r="AO945" t="s"/>
      <c r="AP945" t="n">
        <v>105</v>
      </c>
      <c r="AQ945" t="s">
        <v>89</v>
      </c>
      <c r="AR945" t="s">
        <v>99</v>
      </c>
      <c r="AS945" t="s"/>
      <c r="AT945" t="s">
        <v>91</v>
      </c>
      <c r="AU945" t="s"/>
      <c r="AV945" t="s"/>
      <c r="AW945" t="s"/>
      <c r="AX945" t="s"/>
      <c r="AY945" t="n">
        <v>6476688</v>
      </c>
      <c r="AZ945" t="s">
        <v>554</v>
      </c>
      <c r="BA945" t="s"/>
      <c r="BB945" t="n">
        <v>73290</v>
      </c>
      <c r="BC945" t="n">
        <v>11.341216</v>
      </c>
      <c r="BD945" t="n">
        <v>44.513864</v>
      </c>
      <c r="BE945" t="s"/>
      <c r="BF945" t="s"/>
      <c r="BG945" t="s"/>
      <c r="BH945" t="s"/>
      <c r="BI945" t="s"/>
      <c r="BJ945" t="s"/>
      <c r="BK945" t="s"/>
      <c r="BL945" t="s"/>
      <c r="BM945" t="s"/>
      <c r="BN945" t="s"/>
      <c r="BO945" t="s"/>
      <c r="BP945" t="s"/>
      <c r="BQ945" t="s"/>
      <c r="BR945" t="s">
        <v>93</v>
      </c>
    </row>
    <row r="946" spans="1:70">
      <c r="A946" t="s">
        <v>70</v>
      </c>
      <c r="B946" t="s">
        <v>71</v>
      </c>
      <c r="C946" t="s">
        <v>72</v>
      </c>
      <c r="D946" t="n">
        <v>2</v>
      </c>
      <c r="E946" t="s">
        <v>553</v>
      </c>
      <c r="F946" t="n">
        <v>-1</v>
      </c>
      <c r="G946" t="s">
        <v>74</v>
      </c>
      <c r="H946" t="s">
        <v>75</v>
      </c>
      <c r="I946" t="s"/>
      <c r="J946" t="s">
        <v>76</v>
      </c>
      <c r="K946" t="n">
        <v>60</v>
      </c>
      <c r="L946" t="s">
        <v>77</v>
      </c>
      <c r="M946" t="s"/>
      <c r="N946" t="s">
        <v>540</v>
      </c>
      <c r="O946" t="s">
        <v>79</v>
      </c>
      <c r="P946" t="s">
        <v>553</v>
      </c>
      <c r="Q946" t="s"/>
      <c r="R946" t="s">
        <v>80</v>
      </c>
      <c r="S946" t="s">
        <v>296</v>
      </c>
      <c r="T946" t="s">
        <v>82</v>
      </c>
      <c r="U946" t="s"/>
      <c r="V946" t="s">
        <v>83</v>
      </c>
      <c r="W946" t="s">
        <v>140</v>
      </c>
      <c r="X946" t="s"/>
      <c r="Y946" t="s">
        <v>85</v>
      </c>
      <c r="Z946">
        <f>HYPERLINK("https://hotelmonitor-cachepage.eclerx.com/savepage/tk_15427245682549345_sr_2029.html","info")</f>
        <v/>
      </c>
      <c r="AA946" t="n">
        <v>-6476688</v>
      </c>
      <c r="AB946" t="s"/>
      <c r="AC946" t="s"/>
      <c r="AD946" t="s">
        <v>86</v>
      </c>
      <c r="AE946" t="s"/>
      <c r="AF946" t="s"/>
      <c r="AG946" t="s"/>
      <c r="AH946" t="s"/>
      <c r="AI946" t="s"/>
      <c r="AJ946" t="s"/>
      <c r="AK946" t="s">
        <v>87</v>
      </c>
      <c r="AL946" t="s">
        <v>88</v>
      </c>
      <c r="AM946" t="s"/>
      <c r="AN946" t="s">
        <v>87</v>
      </c>
      <c r="AO946" t="s"/>
      <c r="AP946" t="n">
        <v>105</v>
      </c>
      <c r="AQ946" t="s">
        <v>89</v>
      </c>
      <c r="AR946" t="s">
        <v>96</v>
      </c>
      <c r="AS946" t="s"/>
      <c r="AT946" t="s">
        <v>91</v>
      </c>
      <c r="AU946" t="s"/>
      <c r="AV946" t="s"/>
      <c r="AW946" t="s"/>
      <c r="AX946" t="s"/>
      <c r="AY946" t="n">
        <v>6476688</v>
      </c>
      <c r="AZ946" t="s">
        <v>554</v>
      </c>
      <c r="BA946" t="s"/>
      <c r="BB946" t="n">
        <v>73290</v>
      </c>
      <c r="BC946" t="n">
        <v>11.341216</v>
      </c>
      <c r="BD946" t="n">
        <v>44.513864</v>
      </c>
      <c r="BE946" t="s"/>
      <c r="BF946" t="s"/>
      <c r="BG946" t="s"/>
      <c r="BH946" t="s"/>
      <c r="BI946" t="s"/>
      <c r="BJ946" t="s"/>
      <c r="BK946" t="s"/>
      <c r="BL946" t="s"/>
      <c r="BM946" t="s"/>
      <c r="BN946" t="s"/>
      <c r="BO946" t="s"/>
      <c r="BP946" t="s"/>
      <c r="BQ946" t="s"/>
      <c r="BR946" t="s">
        <v>93</v>
      </c>
    </row>
    <row r="947" spans="1:70">
      <c r="A947" t="s">
        <v>70</v>
      </c>
      <c r="B947" t="s">
        <v>71</v>
      </c>
      <c r="C947" t="s">
        <v>72</v>
      </c>
      <c r="D947" t="n">
        <v>2</v>
      </c>
      <c r="E947" t="s">
        <v>553</v>
      </c>
      <c r="F947" t="n">
        <v>-1</v>
      </c>
      <c r="G947" t="s">
        <v>74</v>
      </c>
      <c r="H947" t="s">
        <v>75</v>
      </c>
      <c r="I947" t="s"/>
      <c r="J947" t="s">
        <v>76</v>
      </c>
      <c r="K947" t="n">
        <v>71</v>
      </c>
      <c r="L947" t="s">
        <v>77</v>
      </c>
      <c r="M947" t="s"/>
      <c r="N947" t="s">
        <v>131</v>
      </c>
      <c r="O947" t="s">
        <v>79</v>
      </c>
      <c r="P947" t="s">
        <v>553</v>
      </c>
      <c r="Q947" t="s"/>
      <c r="R947" t="s">
        <v>80</v>
      </c>
      <c r="S947" t="s">
        <v>173</v>
      </c>
      <c r="T947" t="s">
        <v>82</v>
      </c>
      <c r="U947" t="s"/>
      <c r="V947" t="s">
        <v>83</v>
      </c>
      <c r="W947" t="s">
        <v>84</v>
      </c>
      <c r="X947" t="s"/>
      <c r="Y947" t="s">
        <v>85</v>
      </c>
      <c r="Z947">
        <f>HYPERLINK("https://hotelmonitor-cachepage.eclerx.com/savepage/tk_15427245682549345_sr_2029.html","info")</f>
        <v/>
      </c>
      <c r="AA947" t="n">
        <v>-6476688</v>
      </c>
      <c r="AB947" t="s"/>
      <c r="AC947" t="s"/>
      <c r="AD947" t="s">
        <v>86</v>
      </c>
      <c r="AE947" t="s"/>
      <c r="AF947" t="s"/>
      <c r="AG947" t="s"/>
      <c r="AH947" t="s"/>
      <c r="AI947" t="s"/>
      <c r="AJ947" t="s"/>
      <c r="AK947" t="s">
        <v>87</v>
      </c>
      <c r="AL947" t="s">
        <v>88</v>
      </c>
      <c r="AM947" t="s"/>
      <c r="AN947" t="s">
        <v>87</v>
      </c>
      <c r="AO947" t="s"/>
      <c r="AP947" t="n">
        <v>105</v>
      </c>
      <c r="AQ947" t="s">
        <v>89</v>
      </c>
      <c r="AR947" t="s">
        <v>99</v>
      </c>
      <c r="AS947" t="s"/>
      <c r="AT947" t="s">
        <v>91</v>
      </c>
      <c r="AU947" t="s"/>
      <c r="AV947" t="s"/>
      <c r="AW947" t="s"/>
      <c r="AX947" t="s"/>
      <c r="AY947" t="n">
        <v>6476688</v>
      </c>
      <c r="AZ947" t="s">
        <v>554</v>
      </c>
      <c r="BA947" t="s"/>
      <c r="BB947" t="n">
        <v>73290</v>
      </c>
      <c r="BC947" t="n">
        <v>11.341216</v>
      </c>
      <c r="BD947" t="n">
        <v>44.513864</v>
      </c>
      <c r="BE947" t="s"/>
      <c r="BF947" t="s"/>
      <c r="BG947" t="s"/>
      <c r="BH947" t="s"/>
      <c r="BI947" t="s"/>
      <c r="BJ947" t="s"/>
      <c r="BK947" t="s"/>
      <c r="BL947" t="s"/>
      <c r="BM947" t="s"/>
      <c r="BN947" t="s"/>
      <c r="BO947" t="s"/>
      <c r="BP947" t="s"/>
      <c r="BQ947" t="s"/>
      <c r="BR947" t="s">
        <v>93</v>
      </c>
    </row>
    <row r="948" spans="1:70">
      <c r="A948" t="s">
        <v>70</v>
      </c>
      <c r="B948" t="s">
        <v>71</v>
      </c>
      <c r="C948" t="s">
        <v>72</v>
      </c>
      <c r="D948" t="n">
        <v>2</v>
      </c>
      <c r="E948" t="s">
        <v>555</v>
      </c>
      <c r="F948" t="n">
        <v>5384846</v>
      </c>
      <c r="G948" t="s">
        <v>74</v>
      </c>
      <c r="H948" t="s">
        <v>75</v>
      </c>
      <c r="I948" t="s"/>
      <c r="J948" t="s">
        <v>76</v>
      </c>
      <c r="K948" t="n">
        <v>31</v>
      </c>
      <c r="L948" t="s">
        <v>77</v>
      </c>
      <c r="M948" t="s"/>
      <c r="N948" t="s">
        <v>172</v>
      </c>
      <c r="O948" t="s">
        <v>79</v>
      </c>
      <c r="P948" t="s">
        <v>556</v>
      </c>
      <c r="Q948" t="s"/>
      <c r="R948" t="s">
        <v>253</v>
      </c>
      <c r="S948" t="s">
        <v>557</v>
      </c>
      <c r="T948" t="s">
        <v>82</v>
      </c>
      <c r="U948" t="s"/>
      <c r="V948" t="s">
        <v>83</v>
      </c>
      <c r="W948" t="s">
        <v>84</v>
      </c>
      <c r="X948" t="s"/>
      <c r="Y948" t="s">
        <v>85</v>
      </c>
      <c r="Z948">
        <f>HYPERLINK("https://hotelmonitor-cachepage.eclerx.com/savepage/tk_15427243202455695_sr_2029.html","info")</f>
        <v/>
      </c>
      <c r="AA948" t="n">
        <v>334925</v>
      </c>
      <c r="AB948" t="s"/>
      <c r="AC948" t="s"/>
      <c r="AD948" t="s">
        <v>86</v>
      </c>
      <c r="AE948" t="s"/>
      <c r="AF948" t="s"/>
      <c r="AG948" t="s"/>
      <c r="AH948" t="s"/>
      <c r="AI948" t="s"/>
      <c r="AJ948" t="s"/>
      <c r="AK948" t="s">
        <v>87</v>
      </c>
      <c r="AL948" t="s">
        <v>88</v>
      </c>
      <c r="AM948" t="s"/>
      <c r="AN948" t="s">
        <v>87</v>
      </c>
      <c r="AO948" t="s"/>
      <c r="AP948" t="n">
        <v>6</v>
      </c>
      <c r="AQ948" t="s">
        <v>89</v>
      </c>
      <c r="AR948" t="s">
        <v>96</v>
      </c>
      <c r="AS948" t="s"/>
      <c r="AT948" t="s">
        <v>91</v>
      </c>
      <c r="AU948" t="s"/>
      <c r="AV948" t="s"/>
      <c r="AW948" t="s"/>
      <c r="AX948" t="s"/>
      <c r="AY948" t="n">
        <v>6644930</v>
      </c>
      <c r="AZ948" t="s">
        <v>558</v>
      </c>
      <c r="BA948" t="s"/>
      <c r="BB948" t="n">
        <v>68109</v>
      </c>
      <c r="BC948" t="s"/>
      <c r="BD948" t="s"/>
      <c r="BE948" t="s"/>
      <c r="BF948" t="s"/>
      <c r="BG948" t="s"/>
      <c r="BH948" t="s"/>
      <c r="BI948" t="s"/>
      <c r="BJ948" t="s"/>
      <c r="BK948" t="s"/>
      <c r="BL948" t="s"/>
      <c r="BM948" t="s"/>
      <c r="BN948" t="s"/>
      <c r="BO948" t="s"/>
      <c r="BP948" t="s"/>
      <c r="BQ948" t="s"/>
      <c r="BR948" t="s">
        <v>93</v>
      </c>
    </row>
    <row r="949" spans="1:70">
      <c r="A949" t="s">
        <v>70</v>
      </c>
      <c r="B949" t="s">
        <v>71</v>
      </c>
      <c r="C949" t="s">
        <v>72</v>
      </c>
      <c r="D949" t="n">
        <v>2</v>
      </c>
      <c r="E949" t="s">
        <v>559</v>
      </c>
      <c r="F949" t="n">
        <v>-1</v>
      </c>
      <c r="G949" t="s">
        <v>74</v>
      </c>
      <c r="H949" t="s">
        <v>75</v>
      </c>
      <c r="I949" t="s"/>
      <c r="J949" t="s">
        <v>76</v>
      </c>
      <c r="K949" t="n">
        <v>89</v>
      </c>
      <c r="L949" t="s">
        <v>77</v>
      </c>
      <c r="M949" t="s"/>
      <c r="N949" t="s">
        <v>97</v>
      </c>
      <c r="O949" t="s">
        <v>79</v>
      </c>
      <c r="P949" t="s">
        <v>559</v>
      </c>
      <c r="Q949" t="s"/>
      <c r="R949" t="s">
        <v>80</v>
      </c>
      <c r="S949" t="s">
        <v>418</v>
      </c>
      <c r="T949" t="s">
        <v>82</v>
      </c>
      <c r="U949" t="s"/>
      <c r="V949" t="s">
        <v>83</v>
      </c>
      <c r="W949" t="s">
        <v>140</v>
      </c>
      <c r="X949" t="s"/>
      <c r="Y949" t="s">
        <v>85</v>
      </c>
      <c r="Z949">
        <f>HYPERLINK("https://hotelmonitor-cachepage.eclerx.com/savepage/tk_15427245260018752_sr_2029.html","info")</f>
        <v/>
      </c>
      <c r="AA949" t="n">
        <v>-6796347</v>
      </c>
      <c r="AB949" t="s"/>
      <c r="AC949" t="s"/>
      <c r="AD949" t="s">
        <v>86</v>
      </c>
      <c r="AE949" t="s"/>
      <c r="AF949" t="s"/>
      <c r="AG949" t="s"/>
      <c r="AH949" t="s"/>
      <c r="AI949" t="s"/>
      <c r="AJ949" t="s"/>
      <c r="AK949" t="s">
        <v>87</v>
      </c>
      <c r="AL949" t="s">
        <v>88</v>
      </c>
      <c r="AM949" t="s"/>
      <c r="AN949" t="s">
        <v>87</v>
      </c>
      <c r="AO949" t="s"/>
      <c r="AP949" t="n">
        <v>88</v>
      </c>
      <c r="AQ949" t="s">
        <v>89</v>
      </c>
      <c r="AR949" t="s">
        <v>99</v>
      </c>
      <c r="AS949" t="s"/>
      <c r="AT949" t="s">
        <v>91</v>
      </c>
      <c r="AU949" t="s"/>
      <c r="AV949" t="s"/>
      <c r="AW949" t="s"/>
      <c r="AX949" t="s"/>
      <c r="AY949" t="n">
        <v>6796347</v>
      </c>
      <c r="AZ949" t="s">
        <v>560</v>
      </c>
      <c r="BA949" t="s"/>
      <c r="BB949" t="n">
        <v>48103</v>
      </c>
      <c r="BC949" t="s"/>
      <c r="BD949" t="s"/>
      <c r="BE949" t="s"/>
      <c r="BF949" t="s"/>
      <c r="BG949" t="s"/>
      <c r="BH949" t="s"/>
      <c r="BI949" t="s"/>
      <c r="BJ949" t="s"/>
      <c r="BK949" t="s"/>
      <c r="BL949" t="s"/>
      <c r="BM949" t="s"/>
      <c r="BN949" t="s"/>
      <c r="BO949" t="s"/>
      <c r="BP949" t="s"/>
      <c r="BQ949" t="s"/>
      <c r="BR949" t="s">
        <v>93</v>
      </c>
    </row>
    <row r="950" spans="1:70">
      <c r="A950" t="s">
        <v>70</v>
      </c>
      <c r="B950" t="s">
        <v>71</v>
      </c>
      <c r="C950" t="s">
        <v>72</v>
      </c>
      <c r="D950" t="n">
        <v>2</v>
      </c>
      <c r="E950" t="s">
        <v>561</v>
      </c>
      <c r="F950" t="n">
        <v>2035356</v>
      </c>
      <c r="G950" t="s">
        <v>74</v>
      </c>
      <c r="H950" t="s">
        <v>75</v>
      </c>
      <c r="I950" t="s"/>
      <c r="J950" t="s">
        <v>76</v>
      </c>
      <c r="K950" t="n">
        <v>159</v>
      </c>
      <c r="L950" t="s">
        <v>77</v>
      </c>
      <c r="M950" t="s"/>
      <c r="N950" t="s">
        <v>129</v>
      </c>
      <c r="O950" t="s">
        <v>79</v>
      </c>
      <c r="P950" t="s">
        <v>561</v>
      </c>
      <c r="Q950" t="s"/>
      <c r="R950" t="s">
        <v>80</v>
      </c>
      <c r="S950" t="s">
        <v>562</v>
      </c>
      <c r="T950" t="s">
        <v>82</v>
      </c>
      <c r="U950" t="s"/>
      <c r="V950" t="s">
        <v>83</v>
      </c>
      <c r="W950" t="s">
        <v>84</v>
      </c>
      <c r="X950" t="s"/>
      <c r="Y950" t="s">
        <v>85</v>
      </c>
      <c r="Z950">
        <f>HYPERLINK("https://hotelmonitor-cachepage.eclerx.com/savepage/tk_15427244406778386_sr_2029.html","info")</f>
        <v/>
      </c>
      <c r="AA950" t="n">
        <v>111180</v>
      </c>
      <c r="AB950" t="s"/>
      <c r="AC950" t="s"/>
      <c r="AD950" t="s">
        <v>86</v>
      </c>
      <c r="AE950" t="s"/>
      <c r="AF950" t="s"/>
      <c r="AG950" t="s"/>
      <c r="AH950" t="s"/>
      <c r="AI950" t="s"/>
      <c r="AJ950" t="s"/>
      <c r="AK950" t="s">
        <v>87</v>
      </c>
      <c r="AL950" t="s">
        <v>88</v>
      </c>
      <c r="AM950" t="s"/>
      <c r="AN950" t="s">
        <v>87</v>
      </c>
      <c r="AO950" t="s"/>
      <c r="AP950" t="n">
        <v>54</v>
      </c>
      <c r="AQ950" t="s">
        <v>89</v>
      </c>
      <c r="AR950" t="s">
        <v>90</v>
      </c>
      <c r="AS950" t="s"/>
      <c r="AT950" t="s">
        <v>91</v>
      </c>
      <c r="AU950" t="s"/>
      <c r="AV950" t="s"/>
      <c r="AW950" t="s"/>
      <c r="AX950" t="s"/>
      <c r="AY950" t="n">
        <v>2443290</v>
      </c>
      <c r="AZ950" t="s">
        <v>563</v>
      </c>
      <c r="BA950" t="s"/>
      <c r="BB950" t="n">
        <v>72955</v>
      </c>
      <c r="BC950" t="n">
        <v>12.577004</v>
      </c>
      <c r="BD950" t="n">
        <v>44.067648</v>
      </c>
      <c r="BE950" t="s"/>
      <c r="BF950" t="s"/>
      <c r="BG950" t="s"/>
      <c r="BH950" t="s"/>
      <c r="BI950" t="s"/>
      <c r="BJ950" t="s"/>
      <c r="BK950" t="s"/>
      <c r="BL950" t="s"/>
      <c r="BM950" t="s"/>
      <c r="BN950" t="s"/>
      <c r="BO950" t="s"/>
      <c r="BP950" t="s"/>
      <c r="BQ950" t="s"/>
      <c r="BR950" t="s">
        <v>93</v>
      </c>
    </row>
    <row r="951" spans="1:70">
      <c r="A951" t="s">
        <v>70</v>
      </c>
      <c r="B951" t="s">
        <v>71</v>
      </c>
      <c r="C951" t="s">
        <v>72</v>
      </c>
      <c r="D951" t="n">
        <v>2</v>
      </c>
      <c r="E951" t="s">
        <v>561</v>
      </c>
      <c r="F951" t="n">
        <v>2035356</v>
      </c>
      <c r="G951" t="s">
        <v>74</v>
      </c>
      <c r="H951" t="s">
        <v>75</v>
      </c>
      <c r="I951" t="s"/>
      <c r="J951" t="s">
        <v>76</v>
      </c>
      <c r="K951" t="n">
        <v>173</v>
      </c>
      <c r="L951" t="s">
        <v>77</v>
      </c>
      <c r="M951" t="s"/>
      <c r="N951" t="s">
        <v>138</v>
      </c>
      <c r="O951" t="s">
        <v>79</v>
      </c>
      <c r="P951" t="s">
        <v>561</v>
      </c>
      <c r="Q951" t="s"/>
      <c r="R951" t="s">
        <v>80</v>
      </c>
      <c r="S951" t="s">
        <v>420</v>
      </c>
      <c r="T951" t="s">
        <v>82</v>
      </c>
      <c r="U951" t="s"/>
      <c r="V951" t="s">
        <v>83</v>
      </c>
      <c r="W951" t="s">
        <v>84</v>
      </c>
      <c r="X951" t="s"/>
      <c r="Y951" t="s">
        <v>85</v>
      </c>
      <c r="Z951">
        <f>HYPERLINK("https://hotelmonitor-cachepage.eclerx.com/savepage/tk_15427244406778386_sr_2029.html","info")</f>
        <v/>
      </c>
      <c r="AA951" t="n">
        <v>111180</v>
      </c>
      <c r="AB951" t="s"/>
      <c r="AC951" t="s"/>
      <c r="AD951" t="s">
        <v>86</v>
      </c>
      <c r="AE951" t="s"/>
      <c r="AF951" t="s"/>
      <c r="AG951" t="s"/>
      <c r="AH951" t="s"/>
      <c r="AI951" t="s"/>
      <c r="AJ951" t="s"/>
      <c r="AK951" t="s">
        <v>87</v>
      </c>
      <c r="AL951" t="s">
        <v>88</v>
      </c>
      <c r="AM951" t="s"/>
      <c r="AN951" t="s">
        <v>87</v>
      </c>
      <c r="AO951" t="s"/>
      <c r="AP951" t="n">
        <v>54</v>
      </c>
      <c r="AQ951" t="s">
        <v>89</v>
      </c>
      <c r="AR951" t="s">
        <v>96</v>
      </c>
      <c r="AS951" t="s"/>
      <c r="AT951" t="s">
        <v>91</v>
      </c>
      <c r="AU951" t="s"/>
      <c r="AV951" t="s"/>
      <c r="AW951" t="s"/>
      <c r="AX951" t="s"/>
      <c r="AY951" t="n">
        <v>2443290</v>
      </c>
      <c r="AZ951" t="s">
        <v>563</v>
      </c>
      <c r="BA951" t="s"/>
      <c r="BB951" t="n">
        <v>72955</v>
      </c>
      <c r="BC951" t="n">
        <v>12.577004</v>
      </c>
      <c r="BD951" t="n">
        <v>44.067648</v>
      </c>
      <c r="BE951" t="s"/>
      <c r="BF951" t="s"/>
      <c r="BG951" t="s"/>
      <c r="BH951" t="s"/>
      <c r="BI951" t="s"/>
      <c r="BJ951" t="s"/>
      <c r="BK951" t="s"/>
      <c r="BL951" t="s"/>
      <c r="BM951" t="s"/>
      <c r="BN951" t="s"/>
      <c r="BO951" t="s"/>
      <c r="BP951" t="s"/>
      <c r="BQ951" t="s"/>
      <c r="BR951" t="s">
        <v>93</v>
      </c>
    </row>
    <row r="952" spans="1:70">
      <c r="A952" t="s">
        <v>70</v>
      </c>
      <c r="B952" t="s">
        <v>71</v>
      </c>
      <c r="C952" t="s">
        <v>72</v>
      </c>
      <c r="D952" t="n">
        <v>2</v>
      </c>
      <c r="E952" t="s">
        <v>561</v>
      </c>
      <c r="F952" t="n">
        <v>2035356</v>
      </c>
      <c r="G952" t="s">
        <v>74</v>
      </c>
      <c r="H952" t="s">
        <v>75</v>
      </c>
      <c r="I952" t="s"/>
      <c r="J952" t="s">
        <v>76</v>
      </c>
      <c r="K952" t="n">
        <v>182</v>
      </c>
      <c r="L952" t="s">
        <v>77</v>
      </c>
      <c r="M952" t="s"/>
      <c r="N952" t="s">
        <v>129</v>
      </c>
      <c r="O952" t="s">
        <v>79</v>
      </c>
      <c r="P952" t="s">
        <v>561</v>
      </c>
      <c r="Q952" t="s"/>
      <c r="R952" t="s">
        <v>80</v>
      </c>
      <c r="S952" t="s">
        <v>379</v>
      </c>
      <c r="T952" t="s">
        <v>82</v>
      </c>
      <c r="U952" t="s"/>
      <c r="V952" t="s">
        <v>83</v>
      </c>
      <c r="W952" t="s">
        <v>108</v>
      </c>
      <c r="X952" t="s"/>
      <c r="Y952" t="s">
        <v>85</v>
      </c>
      <c r="Z952">
        <f>HYPERLINK("https://hotelmonitor-cachepage.eclerx.com/savepage/tk_15427244406778386_sr_2029.html","info")</f>
        <v/>
      </c>
      <c r="AA952" t="n">
        <v>111180</v>
      </c>
      <c r="AB952" t="s"/>
      <c r="AC952" t="s"/>
      <c r="AD952" t="s">
        <v>86</v>
      </c>
      <c r="AE952" t="s"/>
      <c r="AF952" t="s"/>
      <c r="AG952" t="s"/>
      <c r="AH952" t="s"/>
      <c r="AI952" t="s"/>
      <c r="AJ952" t="s"/>
      <c r="AK952" t="s">
        <v>87</v>
      </c>
      <c r="AL952" t="s">
        <v>88</v>
      </c>
      <c r="AM952" t="s"/>
      <c r="AN952" t="s">
        <v>87</v>
      </c>
      <c r="AO952" t="s"/>
      <c r="AP952" t="n">
        <v>54</v>
      </c>
      <c r="AQ952" t="s">
        <v>89</v>
      </c>
      <c r="AR952" t="s">
        <v>90</v>
      </c>
      <c r="AS952" t="s"/>
      <c r="AT952" t="s">
        <v>91</v>
      </c>
      <c r="AU952" t="s"/>
      <c r="AV952" t="s"/>
      <c r="AW952" t="s"/>
      <c r="AX952" t="s"/>
      <c r="AY952" t="n">
        <v>2443290</v>
      </c>
      <c r="AZ952" t="s">
        <v>563</v>
      </c>
      <c r="BA952" t="s"/>
      <c r="BB952" t="n">
        <v>72955</v>
      </c>
      <c r="BC952" t="n">
        <v>12.577004</v>
      </c>
      <c r="BD952" t="n">
        <v>44.067648</v>
      </c>
      <c r="BE952" t="s"/>
      <c r="BF952" t="s"/>
      <c r="BG952" t="s"/>
      <c r="BH952" t="s"/>
      <c r="BI952" t="s"/>
      <c r="BJ952" t="s"/>
      <c r="BK952" t="s"/>
      <c r="BL952" t="s"/>
      <c r="BM952" t="s"/>
      <c r="BN952" t="s"/>
      <c r="BO952" t="s"/>
      <c r="BP952" t="s"/>
      <c r="BQ952" t="s"/>
      <c r="BR952" t="s">
        <v>93</v>
      </c>
    </row>
    <row r="953" spans="1:70">
      <c r="A953" t="s">
        <v>70</v>
      </c>
      <c r="B953" t="s">
        <v>71</v>
      </c>
      <c r="C953" t="s">
        <v>72</v>
      </c>
      <c r="D953" t="n">
        <v>2</v>
      </c>
      <c r="E953" t="s">
        <v>561</v>
      </c>
      <c r="F953" t="n">
        <v>2035356</v>
      </c>
      <c r="G953" t="s">
        <v>74</v>
      </c>
      <c r="H953" t="s">
        <v>75</v>
      </c>
      <c r="I953" t="s"/>
      <c r="J953" t="s">
        <v>76</v>
      </c>
      <c r="K953" t="n">
        <v>192</v>
      </c>
      <c r="L953" t="s">
        <v>77</v>
      </c>
      <c r="M953" t="s"/>
      <c r="N953" t="s">
        <v>138</v>
      </c>
      <c r="O953" t="s">
        <v>79</v>
      </c>
      <c r="P953" t="s">
        <v>561</v>
      </c>
      <c r="Q953" t="s"/>
      <c r="R953" t="s">
        <v>80</v>
      </c>
      <c r="S953" t="s">
        <v>564</v>
      </c>
      <c r="T953" t="s">
        <v>82</v>
      </c>
      <c r="U953" t="s"/>
      <c r="V953" t="s">
        <v>83</v>
      </c>
      <c r="W953" t="s">
        <v>84</v>
      </c>
      <c r="X953" t="s"/>
      <c r="Y953" t="s">
        <v>85</v>
      </c>
      <c r="Z953">
        <f>HYPERLINK("https://hotelmonitor-cachepage.eclerx.com/savepage/tk_15427244406778386_sr_2029.html","info")</f>
        <v/>
      </c>
      <c r="AA953" t="n">
        <v>111180</v>
      </c>
      <c r="AB953" t="s"/>
      <c r="AC953" t="s"/>
      <c r="AD953" t="s">
        <v>86</v>
      </c>
      <c r="AE953" t="s"/>
      <c r="AF953" t="s"/>
      <c r="AG953" t="s"/>
      <c r="AH953" t="s"/>
      <c r="AI953" t="s"/>
      <c r="AJ953" t="s"/>
      <c r="AK953" t="s">
        <v>87</v>
      </c>
      <c r="AL953" t="s">
        <v>88</v>
      </c>
      <c r="AM953" t="s"/>
      <c r="AN953" t="s">
        <v>87</v>
      </c>
      <c r="AO953" t="s"/>
      <c r="AP953" t="n">
        <v>54</v>
      </c>
      <c r="AQ953" t="s">
        <v>89</v>
      </c>
      <c r="AR953" t="s">
        <v>96</v>
      </c>
      <c r="AS953" t="s"/>
      <c r="AT953" t="s">
        <v>91</v>
      </c>
      <c r="AU953" t="s"/>
      <c r="AV953" t="s"/>
      <c r="AW953" t="s"/>
      <c r="AX953" t="s"/>
      <c r="AY953" t="n">
        <v>2443290</v>
      </c>
      <c r="AZ953" t="s">
        <v>563</v>
      </c>
      <c r="BA953" t="s"/>
      <c r="BB953" t="n">
        <v>72955</v>
      </c>
      <c r="BC953" t="n">
        <v>12.577004</v>
      </c>
      <c r="BD953" t="n">
        <v>44.067648</v>
      </c>
      <c r="BE953" t="s"/>
      <c r="BF953" t="s"/>
      <c r="BG953" t="s"/>
      <c r="BH953" t="s"/>
      <c r="BI953" t="s"/>
      <c r="BJ953" t="s"/>
      <c r="BK953" t="s"/>
      <c r="BL953" t="s"/>
      <c r="BM953" t="s"/>
      <c r="BN953" t="s"/>
      <c r="BO953" t="s"/>
      <c r="BP953" t="s"/>
      <c r="BQ953" t="s"/>
      <c r="BR953" t="s">
        <v>93</v>
      </c>
    </row>
    <row r="954" spans="1:70">
      <c r="A954" t="s">
        <v>70</v>
      </c>
      <c r="B954" t="s">
        <v>71</v>
      </c>
      <c r="C954" t="s">
        <v>72</v>
      </c>
      <c r="D954" t="n">
        <v>2</v>
      </c>
      <c r="E954" t="s">
        <v>561</v>
      </c>
      <c r="F954" t="n">
        <v>2035356</v>
      </c>
      <c r="G954" t="s">
        <v>74</v>
      </c>
      <c r="H954" t="s">
        <v>75</v>
      </c>
      <c r="I954" t="s"/>
      <c r="J954" t="s">
        <v>76</v>
      </c>
      <c r="K954" t="n">
        <v>197</v>
      </c>
      <c r="L954" t="s">
        <v>77</v>
      </c>
      <c r="M954" t="s"/>
      <c r="N954" t="s">
        <v>138</v>
      </c>
      <c r="O954" t="s">
        <v>79</v>
      </c>
      <c r="P954" t="s">
        <v>561</v>
      </c>
      <c r="Q954" t="s"/>
      <c r="R954" t="s">
        <v>80</v>
      </c>
      <c r="S954" t="s">
        <v>209</v>
      </c>
      <c r="T954" t="s">
        <v>82</v>
      </c>
      <c r="U954" t="s"/>
      <c r="V954" t="s">
        <v>83</v>
      </c>
      <c r="W954" t="s">
        <v>108</v>
      </c>
      <c r="X954" t="s"/>
      <c r="Y954" t="s">
        <v>85</v>
      </c>
      <c r="Z954">
        <f>HYPERLINK("https://hotelmonitor-cachepage.eclerx.com/savepage/tk_15427244406778386_sr_2029.html","info")</f>
        <v/>
      </c>
      <c r="AA954" t="n">
        <v>111180</v>
      </c>
      <c r="AB954" t="s"/>
      <c r="AC954" t="s"/>
      <c r="AD954" t="s">
        <v>86</v>
      </c>
      <c r="AE954" t="s"/>
      <c r="AF954" t="s"/>
      <c r="AG954" t="s"/>
      <c r="AH954" t="s"/>
      <c r="AI954" t="s"/>
      <c r="AJ954" t="s"/>
      <c r="AK954" t="s">
        <v>87</v>
      </c>
      <c r="AL954" t="s">
        <v>88</v>
      </c>
      <c r="AM954" t="s"/>
      <c r="AN954" t="s">
        <v>87</v>
      </c>
      <c r="AO954" t="s"/>
      <c r="AP954" t="n">
        <v>54</v>
      </c>
      <c r="AQ954" t="s">
        <v>89</v>
      </c>
      <c r="AR954" t="s">
        <v>96</v>
      </c>
      <c r="AS954" t="s"/>
      <c r="AT954" t="s">
        <v>91</v>
      </c>
      <c r="AU954" t="s"/>
      <c r="AV954" t="s"/>
      <c r="AW954" t="s"/>
      <c r="AX954" t="s"/>
      <c r="AY954" t="n">
        <v>2443290</v>
      </c>
      <c r="AZ954" t="s">
        <v>563</v>
      </c>
      <c r="BA954" t="s"/>
      <c r="BB954" t="n">
        <v>72955</v>
      </c>
      <c r="BC954" t="n">
        <v>12.577004</v>
      </c>
      <c r="BD954" t="n">
        <v>44.067648</v>
      </c>
      <c r="BE954" t="s"/>
      <c r="BF954" t="s"/>
      <c r="BG954" t="s"/>
      <c r="BH954" t="s"/>
      <c r="BI954" t="s"/>
      <c r="BJ954" t="s"/>
      <c r="BK954" t="s"/>
      <c r="BL954" t="s"/>
      <c r="BM954" t="s"/>
      <c r="BN954" t="s"/>
      <c r="BO954" t="s"/>
      <c r="BP954" t="s"/>
      <c r="BQ954" t="s"/>
      <c r="BR954" t="s">
        <v>93</v>
      </c>
    </row>
    <row r="955" spans="1:70">
      <c r="A955" t="s">
        <v>70</v>
      </c>
      <c r="B955" t="s">
        <v>71</v>
      </c>
      <c r="C955" t="s">
        <v>72</v>
      </c>
      <c r="D955" t="n">
        <v>2</v>
      </c>
      <c r="E955" t="s">
        <v>561</v>
      </c>
      <c r="F955" t="n">
        <v>2035356</v>
      </c>
      <c r="G955" t="s">
        <v>74</v>
      </c>
      <c r="H955" t="s">
        <v>75</v>
      </c>
      <c r="I955" t="s"/>
      <c r="J955" t="s">
        <v>76</v>
      </c>
      <c r="K955" t="n">
        <v>216</v>
      </c>
      <c r="L955" t="s">
        <v>77</v>
      </c>
      <c r="M955" t="s"/>
      <c r="N955" t="s">
        <v>138</v>
      </c>
      <c r="O955" t="s">
        <v>79</v>
      </c>
      <c r="P955" t="s">
        <v>561</v>
      </c>
      <c r="Q955" t="s"/>
      <c r="R955" t="s">
        <v>80</v>
      </c>
      <c r="S955" t="s">
        <v>565</v>
      </c>
      <c r="T955" t="s">
        <v>82</v>
      </c>
      <c r="U955" t="s"/>
      <c r="V955" t="s">
        <v>83</v>
      </c>
      <c r="W955" t="s">
        <v>108</v>
      </c>
      <c r="X955" t="s"/>
      <c r="Y955" t="s">
        <v>85</v>
      </c>
      <c r="Z955">
        <f>HYPERLINK("https://hotelmonitor-cachepage.eclerx.com/savepage/tk_15427244406778386_sr_2029.html","info")</f>
        <v/>
      </c>
      <c r="AA955" t="n">
        <v>111180</v>
      </c>
      <c r="AB955" t="s"/>
      <c r="AC955" t="s"/>
      <c r="AD955" t="s">
        <v>86</v>
      </c>
      <c r="AE955" t="s"/>
      <c r="AF955" t="s"/>
      <c r="AG955" t="s"/>
      <c r="AH955" t="s"/>
      <c r="AI955" t="s"/>
      <c r="AJ955" t="s"/>
      <c r="AK955" t="s">
        <v>87</v>
      </c>
      <c r="AL955" t="s">
        <v>88</v>
      </c>
      <c r="AM955" t="s"/>
      <c r="AN955" t="s">
        <v>87</v>
      </c>
      <c r="AO955" t="s"/>
      <c r="AP955" t="n">
        <v>54</v>
      </c>
      <c r="AQ955" t="s">
        <v>89</v>
      </c>
      <c r="AR955" t="s">
        <v>96</v>
      </c>
      <c r="AS955" t="s"/>
      <c r="AT955" t="s">
        <v>91</v>
      </c>
      <c r="AU955" t="s"/>
      <c r="AV955" t="s"/>
      <c r="AW955" t="s"/>
      <c r="AX955" t="s"/>
      <c r="AY955" t="n">
        <v>2443290</v>
      </c>
      <c r="AZ955" t="s">
        <v>563</v>
      </c>
      <c r="BA955" t="s"/>
      <c r="BB955" t="n">
        <v>72955</v>
      </c>
      <c r="BC955" t="n">
        <v>12.577004</v>
      </c>
      <c r="BD955" t="n">
        <v>44.067648</v>
      </c>
      <c r="BE955" t="s"/>
      <c r="BF955" t="s"/>
      <c r="BG955" t="s"/>
      <c r="BH955" t="s"/>
      <c r="BI955" t="s"/>
      <c r="BJ955" t="s"/>
      <c r="BK955" t="s"/>
      <c r="BL955" t="s"/>
      <c r="BM955" t="s"/>
      <c r="BN955" t="s"/>
      <c r="BO955" t="s"/>
      <c r="BP955" t="s"/>
      <c r="BQ955" t="s"/>
      <c r="BR955" t="s">
        <v>93</v>
      </c>
    </row>
    <row r="956" spans="1:70">
      <c r="A956" t="s">
        <v>70</v>
      </c>
      <c r="B956" t="s">
        <v>71</v>
      </c>
      <c r="C956" t="s">
        <v>72</v>
      </c>
      <c r="D956" t="n">
        <v>2</v>
      </c>
      <c r="E956" t="s">
        <v>566</v>
      </c>
      <c r="F956" t="n">
        <v>-1</v>
      </c>
      <c r="G956" t="s">
        <v>74</v>
      </c>
      <c r="H956" t="s">
        <v>75</v>
      </c>
      <c r="I956" t="s"/>
      <c r="J956" t="s">
        <v>76</v>
      </c>
      <c r="K956" t="n">
        <v>209</v>
      </c>
      <c r="L956" t="s">
        <v>77</v>
      </c>
      <c r="M956" t="s"/>
      <c r="N956" t="s">
        <v>184</v>
      </c>
      <c r="O956" t="s">
        <v>79</v>
      </c>
      <c r="P956" t="s">
        <v>566</v>
      </c>
      <c r="Q956" t="s"/>
      <c r="R956" t="s">
        <v>80</v>
      </c>
      <c r="S956" t="s">
        <v>567</v>
      </c>
      <c r="T956" t="s">
        <v>82</v>
      </c>
      <c r="U956" t="s"/>
      <c r="V956" t="s">
        <v>83</v>
      </c>
      <c r="W956" t="s">
        <v>84</v>
      </c>
      <c r="X956" t="s"/>
      <c r="Y956" t="s">
        <v>85</v>
      </c>
      <c r="Z956">
        <f>HYPERLINK("https://hotelmonitor-cachepage.eclerx.com/savepage/tk_15427245632425601_sr_2029.html","info")</f>
        <v/>
      </c>
      <c r="AA956" t="n">
        <v>-3758073</v>
      </c>
      <c r="AB956" t="s"/>
      <c r="AC956" t="s"/>
      <c r="AD956" t="s">
        <v>86</v>
      </c>
      <c r="AE956" t="s"/>
      <c r="AF956" t="s"/>
      <c r="AG956" t="s"/>
      <c r="AH956" t="s"/>
      <c r="AI956" t="s"/>
      <c r="AJ956" t="s"/>
      <c r="AK956" t="s">
        <v>87</v>
      </c>
      <c r="AL956" t="s">
        <v>88</v>
      </c>
      <c r="AM956" t="s"/>
      <c r="AN956" t="s">
        <v>87</v>
      </c>
      <c r="AO956" t="s"/>
      <c r="AP956" t="n">
        <v>103</v>
      </c>
      <c r="AQ956" t="s">
        <v>89</v>
      </c>
      <c r="AR956" t="s">
        <v>96</v>
      </c>
      <c r="AS956" t="s"/>
      <c r="AT956" t="s">
        <v>91</v>
      </c>
      <c r="AU956" t="s"/>
      <c r="AV956" t="s"/>
      <c r="AW956" t="s"/>
      <c r="AX956" t="s"/>
      <c r="AY956" t="n">
        <v>3758073</v>
      </c>
      <c r="AZ956" t="s">
        <v>568</v>
      </c>
      <c r="BA956" t="s"/>
      <c r="BB956" t="n">
        <v>184931</v>
      </c>
      <c r="BC956" t="n">
        <v>10.976119</v>
      </c>
      <c r="BD956" t="n">
        <v>44.155701</v>
      </c>
      <c r="BE956" t="s"/>
      <c r="BF956" t="s"/>
      <c r="BG956" t="s"/>
      <c r="BH956" t="s"/>
      <c r="BI956" t="s"/>
      <c r="BJ956" t="s"/>
      <c r="BK956" t="s"/>
      <c r="BL956" t="s"/>
      <c r="BM956" t="s"/>
      <c r="BN956" t="s"/>
      <c r="BO956" t="s"/>
      <c r="BP956" t="s"/>
      <c r="BQ956" t="s"/>
      <c r="BR956" t="s">
        <v>93</v>
      </c>
    </row>
    <row r="957" spans="1:70">
      <c r="A957" t="s">
        <v>70</v>
      </c>
      <c r="B957" t="s">
        <v>71</v>
      </c>
      <c r="C957" t="s">
        <v>72</v>
      </c>
      <c r="D957" t="n">
        <v>2</v>
      </c>
      <c r="E957" t="s">
        <v>566</v>
      </c>
      <c r="F957" t="n">
        <v>-1</v>
      </c>
      <c r="G957" t="s">
        <v>74</v>
      </c>
      <c r="H957" t="s">
        <v>75</v>
      </c>
      <c r="I957" t="s"/>
      <c r="J957" t="s">
        <v>76</v>
      </c>
      <c r="K957" t="n">
        <v>276</v>
      </c>
      <c r="L957" t="s">
        <v>77</v>
      </c>
      <c r="M957" t="s"/>
      <c r="N957" t="s">
        <v>184</v>
      </c>
      <c r="O957" t="s">
        <v>79</v>
      </c>
      <c r="P957" t="s">
        <v>566</v>
      </c>
      <c r="Q957" t="s"/>
      <c r="R957" t="s">
        <v>80</v>
      </c>
      <c r="S957" t="s">
        <v>569</v>
      </c>
      <c r="T957" t="s">
        <v>82</v>
      </c>
      <c r="U957" t="s"/>
      <c r="V957" t="s">
        <v>83</v>
      </c>
      <c r="W957" t="s">
        <v>108</v>
      </c>
      <c r="X957" t="s"/>
      <c r="Y957" t="s">
        <v>85</v>
      </c>
      <c r="Z957">
        <f>HYPERLINK("https://hotelmonitor-cachepage.eclerx.com/savepage/tk_15427245632425601_sr_2029.html","info")</f>
        <v/>
      </c>
      <c r="AA957" t="n">
        <v>-3758073</v>
      </c>
      <c r="AB957" t="s"/>
      <c r="AC957" t="s"/>
      <c r="AD957" t="s">
        <v>86</v>
      </c>
      <c r="AE957" t="s"/>
      <c r="AF957" t="s"/>
      <c r="AG957" t="s"/>
      <c r="AH957" t="s"/>
      <c r="AI957" t="s"/>
      <c r="AJ957" t="s"/>
      <c r="AK957" t="s">
        <v>87</v>
      </c>
      <c r="AL957" t="s">
        <v>88</v>
      </c>
      <c r="AM957" t="s"/>
      <c r="AN957" t="s">
        <v>87</v>
      </c>
      <c r="AO957" t="s"/>
      <c r="AP957" t="n">
        <v>103</v>
      </c>
      <c r="AQ957" t="s">
        <v>89</v>
      </c>
      <c r="AR957" t="s">
        <v>96</v>
      </c>
      <c r="AS957" t="s"/>
      <c r="AT957" t="s">
        <v>91</v>
      </c>
      <c r="AU957" t="s"/>
      <c r="AV957" t="s"/>
      <c r="AW957" t="s"/>
      <c r="AX957" t="s"/>
      <c r="AY957" t="n">
        <v>3758073</v>
      </c>
      <c r="AZ957" t="s">
        <v>568</v>
      </c>
      <c r="BA957" t="s"/>
      <c r="BB957" t="n">
        <v>184931</v>
      </c>
      <c r="BC957" t="n">
        <v>10.976119</v>
      </c>
      <c r="BD957" t="n">
        <v>44.155701</v>
      </c>
      <c r="BE957" t="s"/>
      <c r="BF957" t="s"/>
      <c r="BG957" t="s"/>
      <c r="BH957" t="s"/>
      <c r="BI957" t="s"/>
      <c r="BJ957" t="s"/>
      <c r="BK957" t="s"/>
      <c r="BL957" t="s"/>
      <c r="BM957" t="s"/>
      <c r="BN957" t="s"/>
      <c r="BO957" t="s"/>
      <c r="BP957" t="s"/>
      <c r="BQ957" t="s"/>
      <c r="BR957" t="s">
        <v>93</v>
      </c>
    </row>
    <row r="958" spans="1:70">
      <c r="A958" t="s">
        <v>70</v>
      </c>
      <c r="B958" t="s">
        <v>71</v>
      </c>
      <c r="C958" t="s">
        <v>72</v>
      </c>
      <c r="D958" t="n">
        <v>2</v>
      </c>
      <c r="E958" t="s">
        <v>566</v>
      </c>
      <c r="F958" t="n">
        <v>-1</v>
      </c>
      <c r="G958" t="s">
        <v>74</v>
      </c>
      <c r="H958" t="s">
        <v>75</v>
      </c>
      <c r="I958" t="s"/>
      <c r="J958" t="s">
        <v>76</v>
      </c>
      <c r="K958" t="n">
        <v>289</v>
      </c>
      <c r="L958" t="s">
        <v>77</v>
      </c>
      <c r="M958" t="s"/>
      <c r="N958" t="s">
        <v>184</v>
      </c>
      <c r="O958" t="s">
        <v>79</v>
      </c>
      <c r="P958" t="s">
        <v>566</v>
      </c>
      <c r="Q958" t="s"/>
      <c r="R958" t="s">
        <v>80</v>
      </c>
      <c r="S958" t="s">
        <v>570</v>
      </c>
      <c r="T958" t="s">
        <v>82</v>
      </c>
      <c r="U958" t="s"/>
      <c r="V958" t="s">
        <v>83</v>
      </c>
      <c r="W958" t="s">
        <v>84</v>
      </c>
      <c r="X958" t="s"/>
      <c r="Y958" t="s">
        <v>85</v>
      </c>
      <c r="Z958">
        <f>HYPERLINK("https://hotelmonitor-cachepage.eclerx.com/savepage/tk_15427245632425601_sr_2029.html","info")</f>
        <v/>
      </c>
      <c r="AA958" t="n">
        <v>-3758073</v>
      </c>
      <c r="AB958" t="s"/>
      <c r="AC958" t="s"/>
      <c r="AD958" t="s">
        <v>86</v>
      </c>
      <c r="AE958" t="s"/>
      <c r="AF958" t="s"/>
      <c r="AG958" t="s"/>
      <c r="AH958" t="s"/>
      <c r="AI958" t="s"/>
      <c r="AJ958" t="s"/>
      <c r="AK958" t="s">
        <v>87</v>
      </c>
      <c r="AL958" t="s">
        <v>88</v>
      </c>
      <c r="AM958" t="s"/>
      <c r="AN958" t="s">
        <v>87</v>
      </c>
      <c r="AO958" t="s"/>
      <c r="AP958" t="n">
        <v>103</v>
      </c>
      <c r="AQ958" t="s">
        <v>89</v>
      </c>
      <c r="AR958" t="s">
        <v>96</v>
      </c>
      <c r="AS958" t="s"/>
      <c r="AT958" t="s">
        <v>91</v>
      </c>
      <c r="AU958" t="s"/>
      <c r="AV958" t="s"/>
      <c r="AW958" t="s"/>
      <c r="AX958" t="s"/>
      <c r="AY958" t="n">
        <v>3758073</v>
      </c>
      <c r="AZ958" t="s">
        <v>568</v>
      </c>
      <c r="BA958" t="s"/>
      <c r="BB958" t="n">
        <v>184931</v>
      </c>
      <c r="BC958" t="n">
        <v>10.976119</v>
      </c>
      <c r="BD958" t="n">
        <v>44.155701</v>
      </c>
      <c r="BE958" t="s"/>
      <c r="BF958" t="s"/>
      <c r="BG958" t="s"/>
      <c r="BH958" t="s"/>
      <c r="BI958" t="s"/>
      <c r="BJ958" t="s"/>
      <c r="BK958" t="s"/>
      <c r="BL958" t="s"/>
      <c r="BM958" t="s"/>
      <c r="BN958" t="s"/>
      <c r="BO958" t="s"/>
      <c r="BP958" t="s"/>
      <c r="BQ958" t="s"/>
      <c r="BR958" t="s">
        <v>93</v>
      </c>
    </row>
    <row r="959" spans="1:70">
      <c r="A959" t="s">
        <v>70</v>
      </c>
      <c r="B959" t="s">
        <v>71</v>
      </c>
      <c r="C959" t="s">
        <v>72</v>
      </c>
      <c r="D959" t="n">
        <v>2</v>
      </c>
      <c r="E959" t="s">
        <v>566</v>
      </c>
      <c r="F959" t="n">
        <v>-1</v>
      </c>
      <c r="G959" t="s">
        <v>74</v>
      </c>
      <c r="H959" t="s">
        <v>75</v>
      </c>
      <c r="I959" t="s"/>
      <c r="J959" t="s">
        <v>76</v>
      </c>
      <c r="K959" t="n">
        <v>342</v>
      </c>
      <c r="L959" t="s">
        <v>77</v>
      </c>
      <c r="M959" t="s"/>
      <c r="N959" t="s">
        <v>184</v>
      </c>
      <c r="O959" t="s">
        <v>79</v>
      </c>
      <c r="P959" t="s">
        <v>566</v>
      </c>
      <c r="Q959" t="s"/>
      <c r="R959" t="s">
        <v>80</v>
      </c>
      <c r="S959" t="s">
        <v>415</v>
      </c>
      <c r="T959" t="s">
        <v>82</v>
      </c>
      <c r="U959" t="s"/>
      <c r="V959" t="s">
        <v>83</v>
      </c>
      <c r="W959" t="s">
        <v>161</v>
      </c>
      <c r="X959" t="s"/>
      <c r="Y959" t="s">
        <v>85</v>
      </c>
      <c r="Z959">
        <f>HYPERLINK("https://hotelmonitor-cachepage.eclerx.com/savepage/tk_15427245632425601_sr_2029.html","info")</f>
        <v/>
      </c>
      <c r="AA959" t="n">
        <v>-3758073</v>
      </c>
      <c r="AB959" t="s"/>
      <c r="AC959" t="s"/>
      <c r="AD959" t="s">
        <v>86</v>
      </c>
      <c r="AE959" t="s"/>
      <c r="AF959" t="s"/>
      <c r="AG959" t="s"/>
      <c r="AH959" t="s"/>
      <c r="AI959" t="s"/>
      <c r="AJ959" t="s"/>
      <c r="AK959" t="s">
        <v>87</v>
      </c>
      <c r="AL959" t="s">
        <v>88</v>
      </c>
      <c r="AM959" t="s"/>
      <c r="AN959" t="s">
        <v>87</v>
      </c>
      <c r="AO959" t="s"/>
      <c r="AP959" t="n">
        <v>103</v>
      </c>
      <c r="AQ959" t="s">
        <v>89</v>
      </c>
      <c r="AR959" t="s">
        <v>96</v>
      </c>
      <c r="AS959" t="s"/>
      <c r="AT959" t="s">
        <v>91</v>
      </c>
      <c r="AU959" t="s"/>
      <c r="AV959" t="s"/>
      <c r="AW959" t="s"/>
      <c r="AX959" t="s"/>
      <c r="AY959" t="n">
        <v>3758073</v>
      </c>
      <c r="AZ959" t="s">
        <v>568</v>
      </c>
      <c r="BA959" t="s"/>
      <c r="BB959" t="n">
        <v>184931</v>
      </c>
      <c r="BC959" t="n">
        <v>10.976119</v>
      </c>
      <c r="BD959" t="n">
        <v>44.155701</v>
      </c>
      <c r="BE959" t="s"/>
      <c r="BF959" t="s"/>
      <c r="BG959" t="s"/>
      <c r="BH959" t="s"/>
      <c r="BI959" t="s"/>
      <c r="BJ959" t="s"/>
      <c r="BK959" t="s"/>
      <c r="BL959" t="s"/>
      <c r="BM959" t="s"/>
      <c r="BN959" t="s"/>
      <c r="BO959" t="s"/>
      <c r="BP959" t="s"/>
      <c r="BQ959" t="s"/>
      <c r="BR959" t="s">
        <v>93</v>
      </c>
    </row>
    <row r="960" spans="1:70">
      <c r="A960" t="s">
        <v>70</v>
      </c>
      <c r="B960" t="s">
        <v>71</v>
      </c>
      <c r="C960" t="s">
        <v>72</v>
      </c>
      <c r="D960" t="n">
        <v>2</v>
      </c>
      <c r="E960" t="s">
        <v>566</v>
      </c>
      <c r="F960" t="n">
        <v>-1</v>
      </c>
      <c r="G960" t="s">
        <v>74</v>
      </c>
      <c r="H960" t="s">
        <v>75</v>
      </c>
      <c r="I960" t="s"/>
      <c r="J960" t="s">
        <v>76</v>
      </c>
      <c r="K960" t="n">
        <v>355</v>
      </c>
      <c r="L960" t="s">
        <v>77</v>
      </c>
      <c r="M960" t="s"/>
      <c r="N960" t="s">
        <v>184</v>
      </c>
      <c r="O960" t="s">
        <v>79</v>
      </c>
      <c r="P960" t="s">
        <v>566</v>
      </c>
      <c r="Q960" t="s"/>
      <c r="R960" t="s">
        <v>80</v>
      </c>
      <c r="S960" t="s">
        <v>571</v>
      </c>
      <c r="T960" t="s">
        <v>82</v>
      </c>
      <c r="U960" t="s"/>
      <c r="V960" t="s">
        <v>83</v>
      </c>
      <c r="W960" t="s">
        <v>108</v>
      </c>
      <c r="X960" t="s"/>
      <c r="Y960" t="s">
        <v>85</v>
      </c>
      <c r="Z960">
        <f>HYPERLINK("https://hotelmonitor-cachepage.eclerx.com/savepage/tk_15427245632425601_sr_2029.html","info")</f>
        <v/>
      </c>
      <c r="AA960" t="n">
        <v>-3758073</v>
      </c>
      <c r="AB960" t="s"/>
      <c r="AC960" t="s"/>
      <c r="AD960" t="s">
        <v>86</v>
      </c>
      <c r="AE960" t="s"/>
      <c r="AF960" t="s"/>
      <c r="AG960" t="s"/>
      <c r="AH960" t="s"/>
      <c r="AI960" t="s"/>
      <c r="AJ960" t="s"/>
      <c r="AK960" t="s">
        <v>87</v>
      </c>
      <c r="AL960" t="s">
        <v>88</v>
      </c>
      <c r="AM960" t="s"/>
      <c r="AN960" t="s">
        <v>87</v>
      </c>
      <c r="AO960" t="s"/>
      <c r="AP960" t="n">
        <v>103</v>
      </c>
      <c r="AQ960" t="s">
        <v>89</v>
      </c>
      <c r="AR960" t="s">
        <v>96</v>
      </c>
      <c r="AS960" t="s"/>
      <c r="AT960" t="s">
        <v>91</v>
      </c>
      <c r="AU960" t="s"/>
      <c r="AV960" t="s"/>
      <c r="AW960" t="s"/>
      <c r="AX960" t="s"/>
      <c r="AY960" t="n">
        <v>3758073</v>
      </c>
      <c r="AZ960" t="s">
        <v>568</v>
      </c>
      <c r="BA960" t="s"/>
      <c r="BB960" t="n">
        <v>184931</v>
      </c>
      <c r="BC960" t="n">
        <v>10.976119</v>
      </c>
      <c r="BD960" t="n">
        <v>44.155701</v>
      </c>
      <c r="BE960" t="s"/>
      <c r="BF960" t="s"/>
      <c r="BG960" t="s"/>
      <c r="BH960" t="s"/>
      <c r="BI960" t="s"/>
      <c r="BJ960" t="s"/>
      <c r="BK960" t="s"/>
      <c r="BL960" t="s"/>
      <c r="BM960" t="s"/>
      <c r="BN960" t="s"/>
      <c r="BO960" t="s"/>
      <c r="BP960" t="s"/>
      <c r="BQ960" t="s"/>
      <c r="BR960" t="s">
        <v>93</v>
      </c>
    </row>
    <row r="961" spans="1:70">
      <c r="A961" t="s">
        <v>70</v>
      </c>
      <c r="B961" t="s">
        <v>71</v>
      </c>
      <c r="C961" t="s">
        <v>72</v>
      </c>
      <c r="D961" t="n">
        <v>2</v>
      </c>
      <c r="E961" t="s">
        <v>566</v>
      </c>
      <c r="F961" t="n">
        <v>-1</v>
      </c>
      <c r="G961" t="s">
        <v>74</v>
      </c>
      <c r="H961" t="s">
        <v>75</v>
      </c>
      <c r="I961" t="s"/>
      <c r="J961" t="s">
        <v>76</v>
      </c>
      <c r="K961" t="n">
        <v>421</v>
      </c>
      <c r="L961" t="s">
        <v>77</v>
      </c>
      <c r="M961" t="s"/>
      <c r="N961" t="s">
        <v>184</v>
      </c>
      <c r="O961" t="s">
        <v>79</v>
      </c>
      <c r="P961" t="s">
        <v>566</v>
      </c>
      <c r="Q961" t="s"/>
      <c r="R961" t="s">
        <v>80</v>
      </c>
      <c r="S961" t="s">
        <v>572</v>
      </c>
      <c r="T961" t="s">
        <v>82</v>
      </c>
      <c r="U961" t="s"/>
      <c r="V961" t="s">
        <v>83</v>
      </c>
      <c r="W961" t="s">
        <v>161</v>
      </c>
      <c r="X961" t="s"/>
      <c r="Y961" t="s">
        <v>85</v>
      </c>
      <c r="Z961">
        <f>HYPERLINK("https://hotelmonitor-cachepage.eclerx.com/savepage/tk_15427245632425601_sr_2029.html","info")</f>
        <v/>
      </c>
      <c r="AA961" t="n">
        <v>-3758073</v>
      </c>
      <c r="AB961" t="s"/>
      <c r="AC961" t="s"/>
      <c r="AD961" t="s">
        <v>86</v>
      </c>
      <c r="AE961" t="s"/>
      <c r="AF961" t="s"/>
      <c r="AG961" t="s"/>
      <c r="AH961" t="s"/>
      <c r="AI961" t="s"/>
      <c r="AJ961" t="s"/>
      <c r="AK961" t="s">
        <v>87</v>
      </c>
      <c r="AL961" t="s">
        <v>88</v>
      </c>
      <c r="AM961" t="s"/>
      <c r="AN961" t="s">
        <v>87</v>
      </c>
      <c r="AO961" t="s"/>
      <c r="AP961" t="n">
        <v>103</v>
      </c>
      <c r="AQ961" t="s">
        <v>89</v>
      </c>
      <c r="AR961" t="s">
        <v>96</v>
      </c>
      <c r="AS961" t="s"/>
      <c r="AT961" t="s">
        <v>91</v>
      </c>
      <c r="AU961" t="s"/>
      <c r="AV961" t="s"/>
      <c r="AW961" t="s"/>
      <c r="AX961" t="s"/>
      <c r="AY961" t="n">
        <v>3758073</v>
      </c>
      <c r="AZ961" t="s">
        <v>568</v>
      </c>
      <c r="BA961" t="s"/>
      <c r="BB961" t="n">
        <v>184931</v>
      </c>
      <c r="BC961" t="n">
        <v>10.976119</v>
      </c>
      <c r="BD961" t="n">
        <v>44.155701</v>
      </c>
      <c r="BE961" t="s"/>
      <c r="BF961" t="s"/>
      <c r="BG961" t="s"/>
      <c r="BH961" t="s"/>
      <c r="BI961" t="s"/>
      <c r="BJ961" t="s"/>
      <c r="BK961" t="s"/>
      <c r="BL961" t="s"/>
      <c r="BM961" t="s"/>
      <c r="BN961" t="s"/>
      <c r="BO961" t="s"/>
      <c r="BP961" t="s"/>
      <c r="BQ961" t="s"/>
      <c r="BR961" t="s">
        <v>93</v>
      </c>
    </row>
    <row r="962" spans="1:70">
      <c r="A962" t="s">
        <v>70</v>
      </c>
      <c r="B962" t="s">
        <v>71</v>
      </c>
      <c r="C962" t="s">
        <v>72</v>
      </c>
      <c r="D962" t="n">
        <v>2</v>
      </c>
      <c r="E962" t="s">
        <v>573</v>
      </c>
      <c r="F962" t="n">
        <v>-1</v>
      </c>
      <c r="G962" t="s">
        <v>74</v>
      </c>
      <c r="H962" t="s">
        <v>75</v>
      </c>
      <c r="I962" t="s"/>
      <c r="J962" t="s">
        <v>76</v>
      </c>
      <c r="K962" t="n">
        <v>128</v>
      </c>
      <c r="L962" t="s">
        <v>77</v>
      </c>
      <c r="M962" t="s"/>
      <c r="N962" t="s">
        <v>131</v>
      </c>
      <c r="O962" t="s">
        <v>79</v>
      </c>
      <c r="P962" t="s">
        <v>573</v>
      </c>
      <c r="Q962" t="s"/>
      <c r="R962" t="s">
        <v>80</v>
      </c>
      <c r="S962" t="s">
        <v>107</v>
      </c>
      <c r="T962" t="s">
        <v>82</v>
      </c>
      <c r="U962" t="s"/>
      <c r="V962" t="s">
        <v>83</v>
      </c>
      <c r="W962" t="s">
        <v>84</v>
      </c>
      <c r="X962" t="s"/>
      <c r="Y962" t="s">
        <v>85</v>
      </c>
      <c r="Z962">
        <f>HYPERLINK("https://hotelmonitor-cachepage.eclerx.com/savepage/tk_15427243612665927_sr_2029.html","info")</f>
        <v/>
      </c>
      <c r="AA962" t="n">
        <v>-2318631</v>
      </c>
      <c r="AB962" t="s"/>
      <c r="AC962" t="s"/>
      <c r="AD962" t="s">
        <v>86</v>
      </c>
      <c r="AE962" t="s"/>
      <c r="AF962" t="s"/>
      <c r="AG962" t="s"/>
      <c r="AH962" t="s"/>
      <c r="AI962" t="s"/>
      <c r="AJ962" t="s"/>
      <c r="AK962" t="s">
        <v>87</v>
      </c>
      <c r="AL962" t="s">
        <v>88</v>
      </c>
      <c r="AM962" t="s"/>
      <c r="AN962" t="s">
        <v>87</v>
      </c>
      <c r="AO962" t="s"/>
      <c r="AP962" t="n">
        <v>22</v>
      </c>
      <c r="AQ962" t="s">
        <v>89</v>
      </c>
      <c r="AR962" t="s">
        <v>99</v>
      </c>
      <c r="AS962" t="s"/>
      <c r="AT962" t="s">
        <v>91</v>
      </c>
      <c r="AU962" t="s"/>
      <c r="AV962" t="s"/>
      <c r="AW962" t="s"/>
      <c r="AX962" t="s"/>
      <c r="AY962" t="n">
        <v>2318631</v>
      </c>
      <c r="AZ962" t="s">
        <v>574</v>
      </c>
      <c r="BA962" t="s"/>
      <c r="BB962" t="n">
        <v>34226</v>
      </c>
      <c r="BC962" t="n">
        <v>11.344228684902</v>
      </c>
      <c r="BD962" t="n">
        <v>44.501089181581</v>
      </c>
      <c r="BE962" t="s"/>
      <c r="BF962" t="s"/>
      <c r="BG962" t="s"/>
      <c r="BH962" t="s"/>
      <c r="BI962" t="s"/>
      <c r="BJ962" t="s"/>
      <c r="BK962" t="s"/>
      <c r="BL962" t="s"/>
      <c r="BM962" t="s"/>
      <c r="BN962" t="s"/>
      <c r="BO962" t="s"/>
      <c r="BP962" t="s"/>
      <c r="BQ962" t="s"/>
      <c r="BR962" t="s">
        <v>93</v>
      </c>
    </row>
    <row r="963" spans="1:70">
      <c r="A963" t="s">
        <v>70</v>
      </c>
      <c r="B963" t="s">
        <v>71</v>
      </c>
      <c r="C963" t="s">
        <v>72</v>
      </c>
      <c r="D963" t="n">
        <v>2</v>
      </c>
      <c r="E963" t="s">
        <v>573</v>
      </c>
      <c r="F963" t="n">
        <v>-1</v>
      </c>
      <c r="G963" t="s">
        <v>74</v>
      </c>
      <c r="H963" t="s">
        <v>75</v>
      </c>
      <c r="I963" t="s"/>
      <c r="J963" t="s">
        <v>76</v>
      </c>
      <c r="K963" t="n">
        <v>128</v>
      </c>
      <c r="L963" t="s">
        <v>77</v>
      </c>
      <c r="M963" t="s"/>
      <c r="N963" t="s">
        <v>189</v>
      </c>
      <c r="O963" t="s">
        <v>79</v>
      </c>
      <c r="P963" t="s">
        <v>573</v>
      </c>
      <c r="Q963" t="s"/>
      <c r="R963" t="s">
        <v>80</v>
      </c>
      <c r="S963" t="s">
        <v>107</v>
      </c>
      <c r="T963" t="s">
        <v>82</v>
      </c>
      <c r="U963" t="s"/>
      <c r="V963" t="s">
        <v>83</v>
      </c>
      <c r="W963" t="s">
        <v>84</v>
      </c>
      <c r="X963" t="s"/>
      <c r="Y963" t="s">
        <v>85</v>
      </c>
      <c r="Z963">
        <f>HYPERLINK("https://hotelmonitor-cachepage.eclerx.com/savepage/tk_15427243612665927_sr_2029.html","info")</f>
        <v/>
      </c>
      <c r="AA963" t="n">
        <v>-2318631</v>
      </c>
      <c r="AB963" t="s"/>
      <c r="AC963" t="s"/>
      <c r="AD963" t="s">
        <v>86</v>
      </c>
      <c r="AE963" t="s"/>
      <c r="AF963" t="s"/>
      <c r="AG963" t="s"/>
      <c r="AH963" t="s"/>
      <c r="AI963" t="s"/>
      <c r="AJ963" t="s"/>
      <c r="AK963" t="s">
        <v>87</v>
      </c>
      <c r="AL963" t="s">
        <v>88</v>
      </c>
      <c r="AM963" t="s"/>
      <c r="AN963" t="s">
        <v>87</v>
      </c>
      <c r="AO963" t="s"/>
      <c r="AP963" t="n">
        <v>22</v>
      </c>
      <c r="AQ963" t="s">
        <v>89</v>
      </c>
      <c r="AR963" t="s">
        <v>96</v>
      </c>
      <c r="AS963" t="s"/>
      <c r="AT963" t="s">
        <v>91</v>
      </c>
      <c r="AU963" t="s"/>
      <c r="AV963" t="s"/>
      <c r="AW963" t="s"/>
      <c r="AX963" t="s"/>
      <c r="AY963" t="n">
        <v>2318631</v>
      </c>
      <c r="AZ963" t="s">
        <v>574</v>
      </c>
      <c r="BA963" t="s"/>
      <c r="BB963" t="n">
        <v>34226</v>
      </c>
      <c r="BC963" t="n">
        <v>11.344228684902</v>
      </c>
      <c r="BD963" t="n">
        <v>44.501089181581</v>
      </c>
      <c r="BE963" t="s"/>
      <c r="BF963" t="s"/>
      <c r="BG963" t="s"/>
      <c r="BH963" t="s"/>
      <c r="BI963" t="s"/>
      <c r="BJ963" t="s"/>
      <c r="BK963" t="s"/>
      <c r="BL963" t="s"/>
      <c r="BM963" t="s"/>
      <c r="BN963" t="s"/>
      <c r="BO963" t="s"/>
      <c r="BP963" t="s"/>
      <c r="BQ963" t="s"/>
      <c r="BR963" t="s">
        <v>93</v>
      </c>
    </row>
    <row r="964" spans="1:70">
      <c r="A964" t="s">
        <v>70</v>
      </c>
      <c r="B964" t="s">
        <v>71</v>
      </c>
      <c r="C964" t="s">
        <v>72</v>
      </c>
      <c r="D964" t="n">
        <v>2</v>
      </c>
      <c r="E964" t="s">
        <v>573</v>
      </c>
      <c r="F964" t="n">
        <v>-1</v>
      </c>
      <c r="G964" t="s">
        <v>74</v>
      </c>
      <c r="H964" t="s">
        <v>75</v>
      </c>
      <c r="I964" t="s"/>
      <c r="J964" t="s">
        <v>76</v>
      </c>
      <c r="K964" t="n">
        <v>139</v>
      </c>
      <c r="L964" t="s">
        <v>77</v>
      </c>
      <c r="M964" t="s"/>
      <c r="N964" t="s">
        <v>310</v>
      </c>
      <c r="O964" t="s">
        <v>79</v>
      </c>
      <c r="P964" t="s">
        <v>573</v>
      </c>
      <c r="Q964" t="s"/>
      <c r="R964" t="s">
        <v>80</v>
      </c>
      <c r="S964" t="s">
        <v>575</v>
      </c>
      <c r="T964" t="s">
        <v>82</v>
      </c>
      <c r="U964" t="s"/>
      <c r="V964" t="s">
        <v>83</v>
      </c>
      <c r="W964" t="s">
        <v>84</v>
      </c>
      <c r="X964" t="s"/>
      <c r="Y964" t="s">
        <v>85</v>
      </c>
      <c r="Z964">
        <f>HYPERLINK("https://hotelmonitor-cachepage.eclerx.com/savepage/tk_15427243612665927_sr_2029.html","info")</f>
        <v/>
      </c>
      <c r="AA964" t="n">
        <v>-2318631</v>
      </c>
      <c r="AB964" t="s"/>
      <c r="AC964" t="s"/>
      <c r="AD964" t="s">
        <v>86</v>
      </c>
      <c r="AE964" t="s"/>
      <c r="AF964" t="s"/>
      <c r="AG964" t="s"/>
      <c r="AH964" t="s"/>
      <c r="AI964" t="s"/>
      <c r="AJ964" t="s"/>
      <c r="AK964" t="s">
        <v>87</v>
      </c>
      <c r="AL964" t="s">
        <v>88</v>
      </c>
      <c r="AM964" t="s"/>
      <c r="AN964" t="s">
        <v>87</v>
      </c>
      <c r="AO964" t="s"/>
      <c r="AP964" t="n">
        <v>22</v>
      </c>
      <c r="AQ964" t="s">
        <v>89</v>
      </c>
      <c r="AR964" t="s">
        <v>90</v>
      </c>
      <c r="AS964" t="s"/>
      <c r="AT964" t="s">
        <v>91</v>
      </c>
      <c r="AU964" t="s"/>
      <c r="AV964" t="s"/>
      <c r="AW964" t="s"/>
      <c r="AX964" t="s"/>
      <c r="AY964" t="n">
        <v>2318631</v>
      </c>
      <c r="AZ964" t="s">
        <v>574</v>
      </c>
      <c r="BA964" t="s"/>
      <c r="BB964" t="n">
        <v>34226</v>
      </c>
      <c r="BC964" t="n">
        <v>11.344228684902</v>
      </c>
      <c r="BD964" t="n">
        <v>44.501089181581</v>
      </c>
      <c r="BE964" t="s"/>
      <c r="BF964" t="s"/>
      <c r="BG964" t="s"/>
      <c r="BH964" t="s"/>
      <c r="BI964" t="s"/>
      <c r="BJ964" t="s"/>
      <c r="BK964" t="s"/>
      <c r="BL964" t="s"/>
      <c r="BM964" t="s"/>
      <c r="BN964" t="s"/>
      <c r="BO964" t="s"/>
      <c r="BP964" t="s"/>
      <c r="BQ964" t="s"/>
      <c r="BR964" t="s">
        <v>93</v>
      </c>
    </row>
    <row r="965" spans="1:70">
      <c r="A965" t="s">
        <v>70</v>
      </c>
      <c r="B965" t="s">
        <v>71</v>
      </c>
      <c r="C965" t="s">
        <v>72</v>
      </c>
      <c r="D965" t="n">
        <v>2</v>
      </c>
      <c r="E965" t="s">
        <v>573</v>
      </c>
      <c r="F965" t="n">
        <v>-1</v>
      </c>
      <c r="G965" t="s">
        <v>74</v>
      </c>
      <c r="H965" t="s">
        <v>75</v>
      </c>
      <c r="I965" t="s"/>
      <c r="J965" t="s">
        <v>76</v>
      </c>
      <c r="K965" t="n">
        <v>142</v>
      </c>
      <c r="L965" t="s">
        <v>77</v>
      </c>
      <c r="M965" t="s"/>
      <c r="N965" t="s">
        <v>576</v>
      </c>
      <c r="O965" t="s">
        <v>79</v>
      </c>
      <c r="P965" t="s">
        <v>573</v>
      </c>
      <c r="Q965" t="s"/>
      <c r="R965" t="s">
        <v>80</v>
      </c>
      <c r="S965" t="s">
        <v>154</v>
      </c>
      <c r="T965" t="s">
        <v>82</v>
      </c>
      <c r="U965" t="s"/>
      <c r="V965" t="s">
        <v>83</v>
      </c>
      <c r="W965" t="s">
        <v>84</v>
      </c>
      <c r="X965" t="s"/>
      <c r="Y965" t="s">
        <v>85</v>
      </c>
      <c r="Z965">
        <f>HYPERLINK("https://hotelmonitor-cachepage.eclerx.com/savepage/tk_15427243612665927_sr_2029.html","info")</f>
        <v/>
      </c>
      <c r="AA965" t="n">
        <v>-2318631</v>
      </c>
      <c r="AB965" t="s"/>
      <c r="AC965" t="s"/>
      <c r="AD965" t="s">
        <v>86</v>
      </c>
      <c r="AE965" t="s"/>
      <c r="AF965" t="s"/>
      <c r="AG965" t="s"/>
      <c r="AH965" t="s"/>
      <c r="AI965" t="s"/>
      <c r="AJ965" t="s"/>
      <c r="AK965" t="s">
        <v>87</v>
      </c>
      <c r="AL965" t="s">
        <v>88</v>
      </c>
      <c r="AM965" t="s"/>
      <c r="AN965" t="s">
        <v>87</v>
      </c>
      <c r="AO965" t="s"/>
      <c r="AP965" t="n">
        <v>22</v>
      </c>
      <c r="AQ965" t="s">
        <v>89</v>
      </c>
      <c r="AR965" t="s">
        <v>96</v>
      </c>
      <c r="AS965" t="s"/>
      <c r="AT965" t="s">
        <v>91</v>
      </c>
      <c r="AU965" t="s"/>
      <c r="AV965" t="s"/>
      <c r="AW965" t="s"/>
      <c r="AX965" t="s"/>
      <c r="AY965" t="n">
        <v>2318631</v>
      </c>
      <c r="AZ965" t="s">
        <v>574</v>
      </c>
      <c r="BA965" t="s"/>
      <c r="BB965" t="n">
        <v>34226</v>
      </c>
      <c r="BC965" t="n">
        <v>11.344228684902</v>
      </c>
      <c r="BD965" t="n">
        <v>44.501089181581</v>
      </c>
      <c r="BE965" t="s"/>
      <c r="BF965" t="s"/>
      <c r="BG965" t="s"/>
      <c r="BH965" t="s"/>
      <c r="BI965" t="s"/>
      <c r="BJ965" t="s"/>
      <c r="BK965" t="s"/>
      <c r="BL965" t="s"/>
      <c r="BM965" t="s"/>
      <c r="BN965" t="s"/>
      <c r="BO965" t="s"/>
      <c r="BP965" t="s"/>
      <c r="BQ965" t="s"/>
      <c r="BR965" t="s">
        <v>93</v>
      </c>
    </row>
    <row r="966" spans="1:70">
      <c r="A966" t="s">
        <v>70</v>
      </c>
      <c r="B966" t="s">
        <v>71</v>
      </c>
      <c r="C966" t="s">
        <v>72</v>
      </c>
      <c r="D966" t="n">
        <v>2</v>
      </c>
      <c r="E966" t="s">
        <v>573</v>
      </c>
      <c r="F966" t="n">
        <v>-1</v>
      </c>
      <c r="G966" t="s">
        <v>74</v>
      </c>
      <c r="H966" t="s">
        <v>75</v>
      </c>
      <c r="I966" t="s"/>
      <c r="J966" t="s">
        <v>76</v>
      </c>
      <c r="K966" t="n">
        <v>142</v>
      </c>
      <c r="L966" t="s">
        <v>77</v>
      </c>
      <c r="M966" t="s"/>
      <c r="N966" t="s">
        <v>576</v>
      </c>
      <c r="O966" t="s">
        <v>79</v>
      </c>
      <c r="P966" t="s">
        <v>573</v>
      </c>
      <c r="Q966" t="s"/>
      <c r="R966" t="s">
        <v>80</v>
      </c>
      <c r="S966" t="s">
        <v>154</v>
      </c>
      <c r="T966" t="s">
        <v>82</v>
      </c>
      <c r="U966" t="s"/>
      <c r="V966" t="s">
        <v>83</v>
      </c>
      <c r="W966" t="s">
        <v>140</v>
      </c>
      <c r="X966" t="s"/>
      <c r="Y966" t="s">
        <v>85</v>
      </c>
      <c r="Z966">
        <f>HYPERLINK("https://hotelmonitor-cachepage.eclerx.com/savepage/tk_15427243612665927_sr_2029.html","info")</f>
        <v/>
      </c>
      <c r="AA966" t="n">
        <v>-2318631</v>
      </c>
      <c r="AB966" t="s"/>
      <c r="AC966" t="s"/>
      <c r="AD966" t="s">
        <v>86</v>
      </c>
      <c r="AE966" t="s"/>
      <c r="AF966" t="s"/>
      <c r="AG966" t="s"/>
      <c r="AH966" t="s"/>
      <c r="AI966" t="s"/>
      <c r="AJ966" t="s"/>
      <c r="AK966" t="s">
        <v>87</v>
      </c>
      <c r="AL966" t="s">
        <v>88</v>
      </c>
      <c r="AM966" t="s"/>
      <c r="AN966" t="s">
        <v>87</v>
      </c>
      <c r="AO966" t="s"/>
      <c r="AP966" t="n">
        <v>22</v>
      </c>
      <c r="AQ966" t="s">
        <v>89</v>
      </c>
      <c r="AR966" t="s">
        <v>96</v>
      </c>
      <c r="AS966" t="s"/>
      <c r="AT966" t="s">
        <v>91</v>
      </c>
      <c r="AU966" t="s"/>
      <c r="AV966" t="s"/>
      <c r="AW966" t="s"/>
      <c r="AX966" t="s"/>
      <c r="AY966" t="n">
        <v>2318631</v>
      </c>
      <c r="AZ966" t="s">
        <v>574</v>
      </c>
      <c r="BA966" t="s"/>
      <c r="BB966" t="n">
        <v>34226</v>
      </c>
      <c r="BC966" t="n">
        <v>11.344228684902</v>
      </c>
      <c r="BD966" t="n">
        <v>44.501089181581</v>
      </c>
      <c r="BE966" t="s"/>
      <c r="BF966" t="s"/>
      <c r="BG966" t="s"/>
      <c r="BH966" t="s"/>
      <c r="BI966" t="s"/>
      <c r="BJ966" t="s"/>
      <c r="BK966" t="s"/>
      <c r="BL966" t="s"/>
      <c r="BM966" t="s"/>
      <c r="BN966" t="s"/>
      <c r="BO966" t="s"/>
      <c r="BP966" t="s"/>
      <c r="BQ966" t="s"/>
      <c r="BR966" t="s">
        <v>93</v>
      </c>
    </row>
    <row r="967" spans="1:70">
      <c r="A967" t="s">
        <v>70</v>
      </c>
      <c r="B967" t="s">
        <v>71</v>
      </c>
      <c r="C967" t="s">
        <v>72</v>
      </c>
      <c r="D967" t="n">
        <v>2</v>
      </c>
      <c r="E967" t="s">
        <v>573</v>
      </c>
      <c r="F967" t="n">
        <v>-1</v>
      </c>
      <c r="G967" t="s">
        <v>74</v>
      </c>
      <c r="H967" t="s">
        <v>75</v>
      </c>
      <c r="I967" t="s"/>
      <c r="J967" t="s">
        <v>76</v>
      </c>
      <c r="K967" t="n">
        <v>177</v>
      </c>
      <c r="L967" t="s">
        <v>77</v>
      </c>
      <c r="M967" t="s"/>
      <c r="N967" t="s">
        <v>394</v>
      </c>
      <c r="O967" t="s">
        <v>79</v>
      </c>
      <c r="P967" t="s">
        <v>573</v>
      </c>
      <c r="Q967" t="s"/>
      <c r="R967" t="s">
        <v>80</v>
      </c>
      <c r="S967" t="s">
        <v>577</v>
      </c>
      <c r="T967" t="s">
        <v>82</v>
      </c>
      <c r="U967" t="s"/>
      <c r="V967" t="s">
        <v>83</v>
      </c>
      <c r="W967" t="s">
        <v>84</v>
      </c>
      <c r="X967" t="s"/>
      <c r="Y967" t="s">
        <v>85</v>
      </c>
      <c r="Z967">
        <f>HYPERLINK("https://hotelmonitor-cachepage.eclerx.com/savepage/tk_15427243612665927_sr_2029.html","info")</f>
        <v/>
      </c>
      <c r="AA967" t="n">
        <v>-2318631</v>
      </c>
      <c r="AB967" t="s"/>
      <c r="AC967" t="s"/>
      <c r="AD967" t="s">
        <v>86</v>
      </c>
      <c r="AE967" t="s"/>
      <c r="AF967" t="s"/>
      <c r="AG967" t="s"/>
      <c r="AH967" t="s"/>
      <c r="AI967" t="s"/>
      <c r="AJ967" t="s"/>
      <c r="AK967" t="s">
        <v>87</v>
      </c>
      <c r="AL967" t="s">
        <v>88</v>
      </c>
      <c r="AM967" t="s"/>
      <c r="AN967" t="s">
        <v>87</v>
      </c>
      <c r="AO967" t="s"/>
      <c r="AP967" t="n">
        <v>22</v>
      </c>
      <c r="AQ967" t="s">
        <v>89</v>
      </c>
      <c r="AR967" t="s">
        <v>90</v>
      </c>
      <c r="AS967" t="s"/>
      <c r="AT967" t="s">
        <v>91</v>
      </c>
      <c r="AU967" t="s"/>
      <c r="AV967" t="s"/>
      <c r="AW967" t="s"/>
      <c r="AX967" t="s"/>
      <c r="AY967" t="n">
        <v>2318631</v>
      </c>
      <c r="AZ967" t="s">
        <v>574</v>
      </c>
      <c r="BA967" t="s"/>
      <c r="BB967" t="n">
        <v>34226</v>
      </c>
      <c r="BC967" t="n">
        <v>11.344228684902</v>
      </c>
      <c r="BD967" t="n">
        <v>44.501089181581</v>
      </c>
      <c r="BE967" t="s"/>
      <c r="BF967" t="s"/>
      <c r="BG967" t="s"/>
      <c r="BH967" t="s"/>
      <c r="BI967" t="s"/>
      <c r="BJ967" t="s"/>
      <c r="BK967" t="s"/>
      <c r="BL967" t="s"/>
      <c r="BM967" t="s"/>
      <c r="BN967" t="s"/>
      <c r="BO967" t="s"/>
      <c r="BP967" t="s"/>
      <c r="BQ967" t="s"/>
      <c r="BR967" t="s">
        <v>93</v>
      </c>
    </row>
    <row r="968" spans="1:70">
      <c r="A968" t="s">
        <v>70</v>
      </c>
      <c r="B968" t="s">
        <v>71</v>
      </c>
      <c r="C968" t="s">
        <v>72</v>
      </c>
      <c r="D968" t="n">
        <v>2</v>
      </c>
      <c r="E968" t="s">
        <v>578</v>
      </c>
      <c r="F968" t="n">
        <v>-1</v>
      </c>
      <c r="G968" t="s">
        <v>74</v>
      </c>
      <c r="H968" t="s">
        <v>75</v>
      </c>
      <c r="I968" t="s"/>
      <c r="J968" t="s">
        <v>76</v>
      </c>
      <c r="K968" t="n">
        <v>85</v>
      </c>
      <c r="L968" t="s">
        <v>77</v>
      </c>
      <c r="M968" t="s"/>
      <c r="N968" t="s">
        <v>184</v>
      </c>
      <c r="O968" t="s">
        <v>79</v>
      </c>
      <c r="P968" t="s">
        <v>578</v>
      </c>
      <c r="Q968" t="s"/>
      <c r="R968" t="s">
        <v>80</v>
      </c>
      <c r="S968" t="s">
        <v>387</v>
      </c>
      <c r="T968" t="s">
        <v>82</v>
      </c>
      <c r="U968" t="s"/>
      <c r="V968" t="s">
        <v>83</v>
      </c>
      <c r="W968" t="s">
        <v>84</v>
      </c>
      <c r="X968" t="s"/>
      <c r="Y968" t="s">
        <v>85</v>
      </c>
      <c r="Z968">
        <f>HYPERLINK("https://hotelmonitor-cachepage.eclerx.com/savepage/tk_1542724530584324_sr_2029.html","info")</f>
        <v/>
      </c>
      <c r="AA968" t="n">
        <v>-3758123</v>
      </c>
      <c r="AB968" t="s"/>
      <c r="AC968" t="s"/>
      <c r="AD968" t="s">
        <v>86</v>
      </c>
      <c r="AE968" t="s"/>
      <c r="AF968" t="s"/>
      <c r="AG968" t="s"/>
      <c r="AH968" t="s"/>
      <c r="AI968" t="s"/>
      <c r="AJ968" t="s"/>
      <c r="AK968" t="s">
        <v>87</v>
      </c>
      <c r="AL968" t="s">
        <v>88</v>
      </c>
      <c r="AM968" t="s"/>
      <c r="AN968" t="s">
        <v>87</v>
      </c>
      <c r="AO968" t="s"/>
      <c r="AP968" t="n">
        <v>90</v>
      </c>
      <c r="AQ968" t="s">
        <v>89</v>
      </c>
      <c r="AR968" t="s">
        <v>96</v>
      </c>
      <c r="AS968" t="s"/>
      <c r="AT968" t="s">
        <v>91</v>
      </c>
      <c r="AU968" t="s"/>
      <c r="AV968" t="s"/>
      <c r="AW968" t="s"/>
      <c r="AX968" t="s"/>
      <c r="AY968" t="n">
        <v>3758123</v>
      </c>
      <c r="AZ968" t="s">
        <v>579</v>
      </c>
      <c r="BA968" t="s"/>
      <c r="BB968" t="n">
        <v>131349</v>
      </c>
      <c r="BC968" t="n">
        <v>12.038674</v>
      </c>
      <c r="BD968" t="n">
        <v>44.222678</v>
      </c>
      <c r="BE968" t="s"/>
      <c r="BF968" t="s"/>
      <c r="BG968" t="s"/>
      <c r="BH968" t="s"/>
      <c r="BI968" t="s"/>
      <c r="BJ968" t="s"/>
      <c r="BK968" t="s"/>
      <c r="BL968" t="s"/>
      <c r="BM968" t="s"/>
      <c r="BN968" t="s"/>
      <c r="BO968" t="s"/>
      <c r="BP968" t="s"/>
      <c r="BQ968" t="s"/>
      <c r="BR968" t="s">
        <v>93</v>
      </c>
    </row>
    <row r="969" spans="1:70">
      <c r="A969" t="s">
        <v>70</v>
      </c>
      <c r="B969" t="s">
        <v>71</v>
      </c>
      <c r="C969" t="s">
        <v>72</v>
      </c>
      <c r="D969" t="n">
        <v>2</v>
      </c>
      <c r="E969" t="s">
        <v>580</v>
      </c>
      <c r="F969" t="n">
        <v>-1</v>
      </c>
      <c r="G969" t="s">
        <v>74</v>
      </c>
      <c r="H969" t="s">
        <v>75</v>
      </c>
      <c r="I969" t="s"/>
      <c r="J969" t="s">
        <v>76</v>
      </c>
      <c r="K969" t="n">
        <v>116</v>
      </c>
      <c r="L969" t="s">
        <v>77</v>
      </c>
      <c r="M969" t="s"/>
      <c r="N969" t="s">
        <v>581</v>
      </c>
      <c r="O969" t="s">
        <v>79</v>
      </c>
      <c r="P969" t="s">
        <v>580</v>
      </c>
      <c r="Q969" t="s"/>
      <c r="R969" t="s">
        <v>80</v>
      </c>
      <c r="S969" t="s">
        <v>353</v>
      </c>
      <c r="T969" t="s">
        <v>82</v>
      </c>
      <c r="U969" t="s"/>
      <c r="V969" t="s">
        <v>83</v>
      </c>
      <c r="W969" t="s">
        <v>161</v>
      </c>
      <c r="X969" t="s"/>
      <c r="Y969" t="s">
        <v>85</v>
      </c>
      <c r="Z969">
        <f>HYPERLINK("https://hotelmonitor-cachepage.eclerx.com/savepage/tk_15427246124762225_sr_2029.html","info")</f>
        <v/>
      </c>
      <c r="AA969" t="n">
        <v>-6019999</v>
      </c>
      <c r="AB969" t="s"/>
      <c r="AC969" t="s"/>
      <c r="AD969" t="s">
        <v>86</v>
      </c>
      <c r="AE969" t="s"/>
      <c r="AF969" t="s"/>
      <c r="AG969" t="s"/>
      <c r="AH969" t="s"/>
      <c r="AI969" t="s"/>
      <c r="AJ969" t="s"/>
      <c r="AK969" t="s">
        <v>87</v>
      </c>
      <c r="AL969" t="s">
        <v>88</v>
      </c>
      <c r="AM969" t="s"/>
      <c r="AN969" t="s">
        <v>87</v>
      </c>
      <c r="AO969" t="s"/>
      <c r="AP969" t="n">
        <v>123</v>
      </c>
      <c r="AQ969" t="s">
        <v>89</v>
      </c>
      <c r="AR969" t="s">
        <v>90</v>
      </c>
      <c r="AS969" t="s"/>
      <c r="AT969" t="s">
        <v>91</v>
      </c>
      <c r="AU969" t="s"/>
      <c r="AV969" t="s"/>
      <c r="AW969" t="s"/>
      <c r="AX969" t="s"/>
      <c r="AY969" t="n">
        <v>6019999</v>
      </c>
      <c r="AZ969" t="s">
        <v>582</v>
      </c>
      <c r="BA969" t="s"/>
      <c r="BB969" t="n">
        <v>73399</v>
      </c>
      <c r="BC969" t="n">
        <v>13.807282</v>
      </c>
      <c r="BD969" t="n">
        <v>43.164665</v>
      </c>
      <c r="BE969" t="s"/>
      <c r="BF969" t="s"/>
      <c r="BG969" t="s"/>
      <c r="BH969" t="s"/>
      <c r="BI969" t="s"/>
      <c r="BJ969" t="s"/>
      <c r="BK969" t="s"/>
      <c r="BL969" t="s"/>
      <c r="BM969" t="s"/>
      <c r="BN969" t="s"/>
      <c r="BO969" t="s"/>
      <c r="BP969" t="s"/>
      <c r="BQ969" t="s"/>
      <c r="BR969" t="s">
        <v>104</v>
      </c>
    </row>
    <row r="970" spans="1:70">
      <c r="A970" t="s">
        <v>70</v>
      </c>
      <c r="B970" t="s">
        <v>71</v>
      </c>
      <c r="C970" t="s">
        <v>72</v>
      </c>
      <c r="D970" t="n">
        <v>2</v>
      </c>
      <c r="E970" t="s">
        <v>583</v>
      </c>
      <c r="F970" t="n">
        <v>-1</v>
      </c>
      <c r="G970" t="s">
        <v>74</v>
      </c>
      <c r="H970" t="s">
        <v>75</v>
      </c>
      <c r="I970" t="s"/>
      <c r="J970" t="s">
        <v>76</v>
      </c>
      <c r="K970" t="n">
        <v>112</v>
      </c>
      <c r="L970" t="s">
        <v>77</v>
      </c>
      <c r="M970" t="s"/>
      <c r="N970" t="s">
        <v>153</v>
      </c>
      <c r="O970" t="s">
        <v>79</v>
      </c>
      <c r="P970" t="s">
        <v>583</v>
      </c>
      <c r="Q970" t="s"/>
      <c r="R970" t="s">
        <v>80</v>
      </c>
      <c r="S970" t="s">
        <v>178</v>
      </c>
      <c r="T970" t="s">
        <v>82</v>
      </c>
      <c r="U970" t="s"/>
      <c r="V970" t="s">
        <v>83</v>
      </c>
      <c r="W970" t="s">
        <v>84</v>
      </c>
      <c r="X970" t="s"/>
      <c r="Y970" t="s">
        <v>85</v>
      </c>
      <c r="Z970">
        <f>HYPERLINK("https://hotelmonitor-cachepage.eclerx.com/savepage/tk_15427245578086789_sr_2029.html","info")</f>
        <v/>
      </c>
      <c r="AA970" t="n">
        <v>-3516391</v>
      </c>
      <c r="AB970" t="s"/>
      <c r="AC970" t="s"/>
      <c r="AD970" t="s">
        <v>86</v>
      </c>
      <c r="AE970" t="s"/>
      <c r="AF970" t="s"/>
      <c r="AG970" t="s"/>
      <c r="AH970" t="s"/>
      <c r="AI970" t="s"/>
      <c r="AJ970" t="s"/>
      <c r="AK970" t="s">
        <v>87</v>
      </c>
      <c r="AL970" t="s">
        <v>88</v>
      </c>
      <c r="AM970" t="s"/>
      <c r="AN970" t="s">
        <v>87</v>
      </c>
      <c r="AO970" t="s"/>
      <c r="AP970" t="n">
        <v>101</v>
      </c>
      <c r="AQ970" t="s">
        <v>89</v>
      </c>
      <c r="AR970" t="s">
        <v>96</v>
      </c>
      <c r="AS970" t="s"/>
      <c r="AT970" t="s">
        <v>91</v>
      </c>
      <c r="AU970" t="s"/>
      <c r="AV970" t="s"/>
      <c r="AW970" t="s"/>
      <c r="AX970" t="s"/>
      <c r="AY970" t="n">
        <v>3516391</v>
      </c>
      <c r="AZ970" t="s">
        <v>584</v>
      </c>
      <c r="BA970" t="s"/>
      <c r="BB970" t="n">
        <v>161314</v>
      </c>
      <c r="BC970" t="n">
        <v>11.273508321145</v>
      </c>
      <c r="BD970" t="n">
        <v>44.473658044179</v>
      </c>
      <c r="BE970" t="s"/>
      <c r="BF970" t="s"/>
      <c r="BG970" t="s"/>
      <c r="BH970" t="s"/>
      <c r="BI970" t="s"/>
      <c r="BJ970" t="s"/>
      <c r="BK970" t="s"/>
      <c r="BL970" t="s"/>
      <c r="BM970" t="s"/>
      <c r="BN970" t="s"/>
      <c r="BO970" t="s"/>
      <c r="BP970" t="s"/>
      <c r="BQ970" t="s"/>
      <c r="BR970" t="s">
        <v>93</v>
      </c>
    </row>
    <row r="971" spans="1:70">
      <c r="A971" t="s">
        <v>70</v>
      </c>
      <c r="B971" t="s">
        <v>71</v>
      </c>
      <c r="C971" t="s">
        <v>72</v>
      </c>
      <c r="D971" t="n">
        <v>2</v>
      </c>
      <c r="E971" t="s">
        <v>583</v>
      </c>
      <c r="F971" t="n">
        <v>-1</v>
      </c>
      <c r="G971" t="s">
        <v>74</v>
      </c>
      <c r="H971" t="s">
        <v>75</v>
      </c>
      <c r="I971" t="s"/>
      <c r="J971" t="s">
        <v>76</v>
      </c>
      <c r="K971" t="n">
        <v>255</v>
      </c>
      <c r="L971" t="s">
        <v>77</v>
      </c>
      <c r="M971" t="s"/>
      <c r="N971" t="s">
        <v>585</v>
      </c>
      <c r="O971" t="s">
        <v>79</v>
      </c>
      <c r="P971" t="s">
        <v>583</v>
      </c>
      <c r="Q971" t="s"/>
      <c r="R971" t="s">
        <v>80</v>
      </c>
      <c r="S971" t="s">
        <v>586</v>
      </c>
      <c r="T971" t="s">
        <v>82</v>
      </c>
      <c r="U971" t="s"/>
      <c r="V971" t="s">
        <v>83</v>
      </c>
      <c r="W971" t="s">
        <v>84</v>
      </c>
      <c r="X971" t="s"/>
      <c r="Y971" t="s">
        <v>85</v>
      </c>
      <c r="Z971">
        <f>HYPERLINK("https://hotelmonitor-cachepage.eclerx.com/savepage/tk_15427245578086789_sr_2029.html","info")</f>
        <v/>
      </c>
      <c r="AA971" t="n">
        <v>-3516391</v>
      </c>
      <c r="AB971" t="s"/>
      <c r="AC971" t="s"/>
      <c r="AD971" t="s">
        <v>86</v>
      </c>
      <c r="AE971" t="s"/>
      <c r="AF971" t="s"/>
      <c r="AG971" t="s"/>
      <c r="AH971" t="s"/>
      <c r="AI971" t="s"/>
      <c r="AJ971" t="s"/>
      <c r="AK971" t="s">
        <v>87</v>
      </c>
      <c r="AL971" t="s">
        <v>88</v>
      </c>
      <c r="AM971" t="s"/>
      <c r="AN971" t="s">
        <v>87</v>
      </c>
      <c r="AO971" t="s"/>
      <c r="AP971" t="n">
        <v>101</v>
      </c>
      <c r="AQ971" t="s">
        <v>89</v>
      </c>
      <c r="AR971" t="s">
        <v>96</v>
      </c>
      <c r="AS971" t="s"/>
      <c r="AT971" t="s">
        <v>91</v>
      </c>
      <c r="AU971" t="s"/>
      <c r="AV971" t="s"/>
      <c r="AW971" t="s"/>
      <c r="AX971" t="s"/>
      <c r="AY971" t="n">
        <v>3516391</v>
      </c>
      <c r="AZ971" t="s">
        <v>584</v>
      </c>
      <c r="BA971" t="s"/>
      <c r="BB971" t="n">
        <v>161314</v>
      </c>
      <c r="BC971" t="n">
        <v>11.273508321145</v>
      </c>
      <c r="BD971" t="n">
        <v>44.473658044179</v>
      </c>
      <c r="BE971" t="s"/>
      <c r="BF971" t="s"/>
      <c r="BG971" t="s"/>
      <c r="BH971" t="s"/>
      <c r="BI971" t="s"/>
      <c r="BJ971" t="s"/>
      <c r="BK971" t="s"/>
      <c r="BL971" t="s"/>
      <c r="BM971" t="s"/>
      <c r="BN971" t="s"/>
      <c r="BO971" t="s"/>
      <c r="BP971" t="s"/>
      <c r="BQ971" t="s"/>
      <c r="BR971" t="s">
        <v>93</v>
      </c>
    </row>
    <row r="972" spans="1:70">
      <c r="A972" t="s">
        <v>70</v>
      </c>
      <c r="B972" t="s">
        <v>71</v>
      </c>
      <c r="C972" t="s">
        <v>72</v>
      </c>
      <c r="D972" t="n">
        <v>2</v>
      </c>
      <c r="E972" t="s">
        <v>587</v>
      </c>
      <c r="F972" t="n">
        <v>-1</v>
      </c>
      <c r="G972" t="s">
        <v>74</v>
      </c>
      <c r="H972" t="s">
        <v>75</v>
      </c>
      <c r="I972" t="s"/>
      <c r="J972" t="s">
        <v>76</v>
      </c>
      <c r="K972" t="n">
        <v>208</v>
      </c>
      <c r="L972" t="s">
        <v>77</v>
      </c>
      <c r="M972" t="s"/>
      <c r="N972" t="s">
        <v>588</v>
      </c>
      <c r="O972" t="s">
        <v>79</v>
      </c>
      <c r="P972" t="s">
        <v>587</v>
      </c>
      <c r="Q972" t="s"/>
      <c r="R972" t="s">
        <v>80</v>
      </c>
      <c r="S972" t="s">
        <v>589</v>
      </c>
      <c r="T972" t="s">
        <v>82</v>
      </c>
      <c r="U972" t="s"/>
      <c r="V972" t="s">
        <v>83</v>
      </c>
      <c r="W972" t="s">
        <v>84</v>
      </c>
      <c r="X972" t="s"/>
      <c r="Y972" t="s">
        <v>85</v>
      </c>
      <c r="Z972">
        <f>HYPERLINK("https://hotelmonitor-cachepage.eclerx.com/savepage/tk_1542724374027776_sr_2029.html","info")</f>
        <v/>
      </c>
      <c r="AA972" t="n">
        <v>-6796337</v>
      </c>
      <c r="AB972" t="s"/>
      <c r="AC972" t="s"/>
      <c r="AD972" t="s">
        <v>86</v>
      </c>
      <c r="AE972" t="s"/>
      <c r="AF972" t="s"/>
      <c r="AG972" t="s"/>
      <c r="AH972" t="s"/>
      <c r="AI972" t="s"/>
      <c r="AJ972" t="s"/>
      <c r="AK972" t="s">
        <v>87</v>
      </c>
      <c r="AL972" t="s">
        <v>88</v>
      </c>
      <c r="AM972" t="s"/>
      <c r="AN972" t="s">
        <v>87</v>
      </c>
      <c r="AO972" t="s"/>
      <c r="AP972" t="n">
        <v>27</v>
      </c>
      <c r="AQ972" t="s">
        <v>89</v>
      </c>
      <c r="AR972" t="s">
        <v>542</v>
      </c>
      <c r="AS972" t="s"/>
      <c r="AT972" t="s">
        <v>91</v>
      </c>
      <c r="AU972" t="s"/>
      <c r="AV972" t="s"/>
      <c r="AW972" t="s"/>
      <c r="AX972" t="s"/>
      <c r="AY972" t="n">
        <v>6796337</v>
      </c>
      <c r="AZ972" t="s">
        <v>560</v>
      </c>
      <c r="BA972" t="s"/>
      <c r="BB972" t="n">
        <v>181316</v>
      </c>
      <c r="BC972" t="s"/>
      <c r="BD972" t="s"/>
      <c r="BE972" t="s"/>
      <c r="BF972" t="s"/>
      <c r="BG972" t="s"/>
      <c r="BH972" t="s"/>
      <c r="BI972" t="s"/>
      <c r="BJ972" t="s"/>
      <c r="BK972" t="s"/>
      <c r="BL972" t="s"/>
      <c r="BM972" t="s"/>
      <c r="BN972" t="s"/>
      <c r="BO972" t="s"/>
      <c r="BP972" t="s"/>
      <c r="BQ972" t="s"/>
      <c r="BR972" t="s">
        <v>93</v>
      </c>
    </row>
    <row r="973" spans="1:70">
      <c r="A973" t="s">
        <v>70</v>
      </c>
      <c r="B973" t="s">
        <v>71</v>
      </c>
      <c r="C973" t="s">
        <v>72</v>
      </c>
      <c r="D973" t="n">
        <v>2</v>
      </c>
      <c r="E973" t="s">
        <v>590</v>
      </c>
      <c r="F973" t="n">
        <v>-1</v>
      </c>
      <c r="G973" t="s">
        <v>74</v>
      </c>
      <c r="H973" t="s">
        <v>75</v>
      </c>
      <c r="I973" t="s"/>
      <c r="J973" t="s">
        <v>76</v>
      </c>
      <c r="K973" t="n">
        <v>172</v>
      </c>
      <c r="L973" t="s">
        <v>77</v>
      </c>
      <c r="M973" t="s"/>
      <c r="N973" t="s">
        <v>591</v>
      </c>
      <c r="O973" t="s">
        <v>79</v>
      </c>
      <c r="P973" t="s">
        <v>590</v>
      </c>
      <c r="Q973" t="s"/>
      <c r="R973" t="s">
        <v>80</v>
      </c>
      <c r="S973" t="s">
        <v>119</v>
      </c>
      <c r="T973" t="s">
        <v>82</v>
      </c>
      <c r="U973" t="s"/>
      <c r="V973" t="s">
        <v>83</v>
      </c>
      <c r="W973" t="s">
        <v>84</v>
      </c>
      <c r="X973" t="s"/>
      <c r="Y973" t="s">
        <v>85</v>
      </c>
      <c r="Z973">
        <f>HYPERLINK("https://hotelmonitor-cachepage.eclerx.com/savepage/tk_15427243102028036_sr_2029.html","info")</f>
        <v/>
      </c>
      <c r="AA973" t="n">
        <v>-2311889</v>
      </c>
      <c r="AB973" t="s"/>
      <c r="AC973" t="s"/>
      <c r="AD973" t="s">
        <v>86</v>
      </c>
      <c r="AE973" t="s"/>
      <c r="AF973" t="s"/>
      <c r="AG973" t="s"/>
      <c r="AH973" t="s"/>
      <c r="AI973" t="s"/>
      <c r="AJ973" t="s"/>
      <c r="AK973" t="s">
        <v>87</v>
      </c>
      <c r="AL973" t="s">
        <v>88</v>
      </c>
      <c r="AM973" t="s"/>
      <c r="AN973" t="s">
        <v>87</v>
      </c>
      <c r="AO973" t="s"/>
      <c r="AP973" t="n">
        <v>2</v>
      </c>
      <c r="AQ973" t="s">
        <v>89</v>
      </c>
      <c r="AR973" t="s">
        <v>117</v>
      </c>
      <c r="AS973" t="s"/>
      <c r="AT973" t="s">
        <v>91</v>
      </c>
      <c r="AU973" t="s"/>
      <c r="AV973" t="s"/>
      <c r="AW973" t="s"/>
      <c r="AX973" t="s"/>
      <c r="AY973" t="n">
        <v>2311889</v>
      </c>
      <c r="AZ973" t="s">
        <v>592</v>
      </c>
      <c r="BA973" t="s"/>
      <c r="BB973" t="n">
        <v>139549</v>
      </c>
      <c r="BC973" t="n">
        <v>12.401954425306</v>
      </c>
      <c r="BD973" t="n">
        <v>44.205008590854</v>
      </c>
      <c r="BE973" t="s"/>
      <c r="BF973" t="s"/>
      <c r="BG973" t="s"/>
      <c r="BH973" t="s"/>
      <c r="BI973" t="s"/>
      <c r="BJ973" t="s"/>
      <c r="BK973" t="s"/>
      <c r="BL973" t="s"/>
      <c r="BM973" t="s"/>
      <c r="BN973" t="s"/>
      <c r="BO973" t="s"/>
      <c r="BP973" t="s"/>
      <c r="BQ973" t="s"/>
      <c r="BR973" t="s">
        <v>93</v>
      </c>
    </row>
    <row r="974" spans="1:70">
      <c r="A974" t="s">
        <v>70</v>
      </c>
      <c r="B974" t="s">
        <v>71</v>
      </c>
      <c r="C974" t="s">
        <v>72</v>
      </c>
      <c r="D974" t="n">
        <v>2</v>
      </c>
      <c r="E974" t="s">
        <v>590</v>
      </c>
      <c r="F974" t="n">
        <v>-1</v>
      </c>
      <c r="G974" t="s">
        <v>74</v>
      </c>
      <c r="H974" t="s">
        <v>75</v>
      </c>
      <c r="I974" t="s"/>
      <c r="J974" t="s">
        <v>76</v>
      </c>
      <c r="K974" t="n">
        <v>209</v>
      </c>
      <c r="L974" t="s">
        <v>77</v>
      </c>
      <c r="M974" t="s"/>
      <c r="N974" t="s">
        <v>593</v>
      </c>
      <c r="O974" t="s">
        <v>79</v>
      </c>
      <c r="P974" t="s">
        <v>590</v>
      </c>
      <c r="Q974" t="s"/>
      <c r="R974" t="s">
        <v>80</v>
      </c>
      <c r="S974" t="s">
        <v>567</v>
      </c>
      <c r="T974" t="s">
        <v>82</v>
      </c>
      <c r="U974" t="s"/>
      <c r="V974" t="s">
        <v>83</v>
      </c>
      <c r="W974" t="s">
        <v>84</v>
      </c>
      <c r="X974" t="s"/>
      <c r="Y974" t="s">
        <v>85</v>
      </c>
      <c r="Z974">
        <f>HYPERLINK("https://hotelmonitor-cachepage.eclerx.com/savepage/tk_15427243102028036_sr_2029.html","info")</f>
        <v/>
      </c>
      <c r="AA974" t="n">
        <v>-2311889</v>
      </c>
      <c r="AB974" t="s"/>
      <c r="AC974" t="s"/>
      <c r="AD974" t="s">
        <v>86</v>
      </c>
      <c r="AE974" t="s"/>
      <c r="AF974" t="s"/>
      <c r="AG974" t="s"/>
      <c r="AH974" t="s"/>
      <c r="AI974" t="s"/>
      <c r="AJ974" t="s"/>
      <c r="AK974" t="s">
        <v>87</v>
      </c>
      <c r="AL974" t="s">
        <v>88</v>
      </c>
      <c r="AM974" t="s"/>
      <c r="AN974" t="s">
        <v>87</v>
      </c>
      <c r="AO974" t="s"/>
      <c r="AP974" t="n">
        <v>2</v>
      </c>
      <c r="AQ974" t="s">
        <v>89</v>
      </c>
      <c r="AR974" t="s">
        <v>117</v>
      </c>
      <c r="AS974" t="s"/>
      <c r="AT974" t="s">
        <v>91</v>
      </c>
      <c r="AU974" t="s"/>
      <c r="AV974" t="s"/>
      <c r="AW974" t="s"/>
      <c r="AX974" t="s"/>
      <c r="AY974" t="n">
        <v>2311889</v>
      </c>
      <c r="AZ974" t="s">
        <v>592</v>
      </c>
      <c r="BA974" t="s"/>
      <c r="BB974" t="n">
        <v>139549</v>
      </c>
      <c r="BC974" t="n">
        <v>12.401954425306</v>
      </c>
      <c r="BD974" t="n">
        <v>44.205008590854</v>
      </c>
      <c r="BE974" t="s"/>
      <c r="BF974" t="s"/>
      <c r="BG974" t="s"/>
      <c r="BH974" t="s"/>
      <c r="BI974" t="s"/>
      <c r="BJ974" t="s"/>
      <c r="BK974" t="s"/>
      <c r="BL974" t="s"/>
      <c r="BM974" t="s"/>
      <c r="BN974" t="s"/>
      <c r="BO974" t="s"/>
      <c r="BP974" t="s"/>
      <c r="BQ974" t="s"/>
      <c r="BR974" t="s">
        <v>93</v>
      </c>
    </row>
    <row r="975" spans="1:70">
      <c r="A975" t="s">
        <v>70</v>
      </c>
      <c r="B975" t="s">
        <v>71</v>
      </c>
      <c r="C975" t="s">
        <v>72</v>
      </c>
      <c r="D975" t="n">
        <v>2</v>
      </c>
      <c r="E975" t="s">
        <v>590</v>
      </c>
      <c r="F975" t="n">
        <v>-1</v>
      </c>
      <c r="G975" t="s">
        <v>74</v>
      </c>
      <c r="H975" t="s">
        <v>75</v>
      </c>
      <c r="I975" t="s"/>
      <c r="J975" t="s">
        <v>76</v>
      </c>
      <c r="K975" t="n">
        <v>245</v>
      </c>
      <c r="L975" t="s">
        <v>77</v>
      </c>
      <c r="M975" t="s"/>
      <c r="N975" t="s">
        <v>594</v>
      </c>
      <c r="O975" t="s">
        <v>79</v>
      </c>
      <c r="P975" t="s">
        <v>590</v>
      </c>
      <c r="Q975" t="s"/>
      <c r="R975" t="s">
        <v>80</v>
      </c>
      <c r="S975" t="s">
        <v>595</v>
      </c>
      <c r="T975" t="s">
        <v>82</v>
      </c>
      <c r="U975" t="s"/>
      <c r="V975" t="s">
        <v>83</v>
      </c>
      <c r="W975" t="s">
        <v>84</v>
      </c>
      <c r="X975" t="s"/>
      <c r="Y975" t="s">
        <v>85</v>
      </c>
      <c r="Z975">
        <f>HYPERLINK("https://hotelmonitor-cachepage.eclerx.com/savepage/tk_15427243102028036_sr_2029.html","info")</f>
        <v/>
      </c>
      <c r="AA975" t="n">
        <v>-2311889</v>
      </c>
      <c r="AB975" t="s"/>
      <c r="AC975" t="s"/>
      <c r="AD975" t="s">
        <v>86</v>
      </c>
      <c r="AE975" t="s"/>
      <c r="AF975" t="s"/>
      <c r="AG975" t="s"/>
      <c r="AH975" t="s"/>
      <c r="AI975" t="s"/>
      <c r="AJ975" t="s"/>
      <c r="AK975" t="s">
        <v>87</v>
      </c>
      <c r="AL975" t="s">
        <v>88</v>
      </c>
      <c r="AM975" t="s"/>
      <c r="AN975" t="s">
        <v>87</v>
      </c>
      <c r="AO975" t="s"/>
      <c r="AP975" t="n">
        <v>2</v>
      </c>
      <c r="AQ975" t="s">
        <v>89</v>
      </c>
      <c r="AR975" t="s">
        <v>117</v>
      </c>
      <c r="AS975" t="s"/>
      <c r="AT975" t="s">
        <v>91</v>
      </c>
      <c r="AU975" t="s"/>
      <c r="AV975" t="s"/>
      <c r="AW975" t="s"/>
      <c r="AX975" t="s"/>
      <c r="AY975" t="n">
        <v>2311889</v>
      </c>
      <c r="AZ975" t="s">
        <v>592</v>
      </c>
      <c r="BA975" t="s"/>
      <c r="BB975" t="n">
        <v>139549</v>
      </c>
      <c r="BC975" t="n">
        <v>12.401954425306</v>
      </c>
      <c r="BD975" t="n">
        <v>44.205008590854</v>
      </c>
      <c r="BE975" t="s"/>
      <c r="BF975" t="s"/>
      <c r="BG975" t="s"/>
      <c r="BH975" t="s"/>
      <c r="BI975" t="s"/>
      <c r="BJ975" t="s"/>
      <c r="BK975" t="s"/>
      <c r="BL975" t="s"/>
      <c r="BM975" t="s"/>
      <c r="BN975" t="s"/>
      <c r="BO975" t="s"/>
      <c r="BP975" t="s"/>
      <c r="BQ975" t="s"/>
      <c r="BR975" t="s">
        <v>93</v>
      </c>
    </row>
    <row r="976" spans="1:70">
      <c r="A976" t="s">
        <v>70</v>
      </c>
      <c r="B976" t="s">
        <v>71</v>
      </c>
      <c r="C976" t="s">
        <v>72</v>
      </c>
      <c r="D976" t="n">
        <v>2</v>
      </c>
      <c r="E976" t="s">
        <v>590</v>
      </c>
      <c r="F976" t="n">
        <v>-1</v>
      </c>
      <c r="G976" t="s">
        <v>74</v>
      </c>
      <c r="H976" t="s">
        <v>75</v>
      </c>
      <c r="I976" t="s"/>
      <c r="J976" t="s">
        <v>76</v>
      </c>
      <c r="K976" t="n">
        <v>248</v>
      </c>
      <c r="L976" t="s">
        <v>77</v>
      </c>
      <c r="M976" t="s"/>
      <c r="N976" t="s">
        <v>591</v>
      </c>
      <c r="O976" t="s">
        <v>79</v>
      </c>
      <c r="P976" t="s">
        <v>590</v>
      </c>
      <c r="Q976" t="s"/>
      <c r="R976" t="s">
        <v>80</v>
      </c>
      <c r="S976" t="s">
        <v>596</v>
      </c>
      <c r="T976" t="s">
        <v>82</v>
      </c>
      <c r="U976" t="s"/>
      <c r="V976" t="s">
        <v>83</v>
      </c>
      <c r="W976" t="s">
        <v>108</v>
      </c>
      <c r="X976" t="s"/>
      <c r="Y976" t="s">
        <v>85</v>
      </c>
      <c r="Z976">
        <f>HYPERLINK("https://hotelmonitor-cachepage.eclerx.com/savepage/tk_15427243102028036_sr_2029.html","info")</f>
        <v/>
      </c>
      <c r="AA976" t="n">
        <v>-2311889</v>
      </c>
      <c r="AB976" t="s"/>
      <c r="AC976" t="s"/>
      <c r="AD976" t="s">
        <v>86</v>
      </c>
      <c r="AE976" t="s"/>
      <c r="AF976" t="s"/>
      <c r="AG976" t="s"/>
      <c r="AH976" t="s"/>
      <c r="AI976" t="s"/>
      <c r="AJ976" t="s"/>
      <c r="AK976" t="s">
        <v>87</v>
      </c>
      <c r="AL976" t="s">
        <v>88</v>
      </c>
      <c r="AM976" t="s"/>
      <c r="AN976" t="s">
        <v>87</v>
      </c>
      <c r="AO976" t="s"/>
      <c r="AP976" t="n">
        <v>2</v>
      </c>
      <c r="AQ976" t="s">
        <v>89</v>
      </c>
      <c r="AR976" t="s">
        <v>117</v>
      </c>
      <c r="AS976" t="s"/>
      <c r="AT976" t="s">
        <v>91</v>
      </c>
      <c r="AU976" t="s"/>
      <c r="AV976" t="s"/>
      <c r="AW976" t="s"/>
      <c r="AX976" t="s"/>
      <c r="AY976" t="n">
        <v>2311889</v>
      </c>
      <c r="AZ976" t="s">
        <v>592</v>
      </c>
      <c r="BA976" t="s"/>
      <c r="BB976" t="n">
        <v>139549</v>
      </c>
      <c r="BC976" t="n">
        <v>12.401954425306</v>
      </c>
      <c r="BD976" t="n">
        <v>44.205008590854</v>
      </c>
      <c r="BE976" t="s"/>
      <c r="BF976" t="s"/>
      <c r="BG976" t="s"/>
      <c r="BH976" t="s"/>
      <c r="BI976" t="s"/>
      <c r="BJ976" t="s"/>
      <c r="BK976" t="s"/>
      <c r="BL976" t="s"/>
      <c r="BM976" t="s"/>
      <c r="BN976" t="s"/>
      <c r="BO976" t="s"/>
      <c r="BP976" t="s"/>
      <c r="BQ976" t="s"/>
      <c r="BR976" t="s">
        <v>93</v>
      </c>
    </row>
    <row r="977" spans="1:70">
      <c r="A977" t="s">
        <v>70</v>
      </c>
      <c r="B977" t="s">
        <v>71</v>
      </c>
      <c r="C977" t="s">
        <v>72</v>
      </c>
      <c r="D977" t="n">
        <v>2</v>
      </c>
      <c r="E977" t="s">
        <v>590</v>
      </c>
      <c r="F977" t="n">
        <v>-1</v>
      </c>
      <c r="G977" t="s">
        <v>74</v>
      </c>
      <c r="H977" t="s">
        <v>75</v>
      </c>
      <c r="I977" t="s"/>
      <c r="J977" t="s">
        <v>76</v>
      </c>
      <c r="K977" t="n">
        <v>285</v>
      </c>
      <c r="L977" t="s">
        <v>77</v>
      </c>
      <c r="M977" t="s"/>
      <c r="N977" t="s">
        <v>593</v>
      </c>
      <c r="O977" t="s">
        <v>79</v>
      </c>
      <c r="P977" t="s">
        <v>590</v>
      </c>
      <c r="Q977" t="s"/>
      <c r="R977" t="s">
        <v>80</v>
      </c>
      <c r="S977" t="s">
        <v>597</v>
      </c>
      <c r="T977" t="s">
        <v>82</v>
      </c>
      <c r="U977" t="s"/>
      <c r="V977" t="s">
        <v>83</v>
      </c>
      <c r="W977" t="s">
        <v>108</v>
      </c>
      <c r="X977" t="s"/>
      <c r="Y977" t="s">
        <v>85</v>
      </c>
      <c r="Z977">
        <f>HYPERLINK("https://hotelmonitor-cachepage.eclerx.com/savepage/tk_15427243102028036_sr_2029.html","info")</f>
        <v/>
      </c>
      <c r="AA977" t="n">
        <v>-2311889</v>
      </c>
      <c r="AB977" t="s"/>
      <c r="AC977" t="s"/>
      <c r="AD977" t="s">
        <v>86</v>
      </c>
      <c r="AE977" t="s"/>
      <c r="AF977" t="s"/>
      <c r="AG977" t="s"/>
      <c r="AH977" t="s"/>
      <c r="AI977" t="s"/>
      <c r="AJ977" t="s"/>
      <c r="AK977" t="s">
        <v>87</v>
      </c>
      <c r="AL977" t="s">
        <v>88</v>
      </c>
      <c r="AM977" t="s"/>
      <c r="AN977" t="s">
        <v>87</v>
      </c>
      <c r="AO977" t="s"/>
      <c r="AP977" t="n">
        <v>2</v>
      </c>
      <c r="AQ977" t="s">
        <v>89</v>
      </c>
      <c r="AR977" t="s">
        <v>117</v>
      </c>
      <c r="AS977" t="s"/>
      <c r="AT977" t="s">
        <v>91</v>
      </c>
      <c r="AU977" t="s"/>
      <c r="AV977" t="s"/>
      <c r="AW977" t="s"/>
      <c r="AX977" t="s"/>
      <c r="AY977" t="n">
        <v>2311889</v>
      </c>
      <c r="AZ977" t="s">
        <v>592</v>
      </c>
      <c r="BA977" t="s"/>
      <c r="BB977" t="n">
        <v>139549</v>
      </c>
      <c r="BC977" t="n">
        <v>12.401954425306</v>
      </c>
      <c r="BD977" t="n">
        <v>44.205008590854</v>
      </c>
      <c r="BE977" t="s"/>
      <c r="BF977" t="s"/>
      <c r="BG977" t="s"/>
      <c r="BH977" t="s"/>
      <c r="BI977" t="s"/>
      <c r="BJ977" t="s"/>
      <c r="BK977" t="s"/>
      <c r="BL977" t="s"/>
      <c r="BM977" t="s"/>
      <c r="BN977" t="s"/>
      <c r="BO977" t="s"/>
      <c r="BP977" t="s"/>
      <c r="BQ977" t="s"/>
      <c r="BR977" t="s">
        <v>93</v>
      </c>
    </row>
    <row r="978" spans="1:70">
      <c r="A978" t="s">
        <v>70</v>
      </c>
      <c r="B978" t="s">
        <v>71</v>
      </c>
      <c r="C978" t="s">
        <v>72</v>
      </c>
      <c r="D978" t="n">
        <v>2</v>
      </c>
      <c r="E978" t="s">
        <v>590</v>
      </c>
      <c r="F978" t="n">
        <v>-1</v>
      </c>
      <c r="G978" t="s">
        <v>74</v>
      </c>
      <c r="H978" t="s">
        <v>75</v>
      </c>
      <c r="I978" t="s"/>
      <c r="J978" t="s">
        <v>76</v>
      </c>
      <c r="K978" t="n">
        <v>321</v>
      </c>
      <c r="L978" t="s">
        <v>77</v>
      </c>
      <c r="M978" t="s"/>
      <c r="N978" t="s">
        <v>594</v>
      </c>
      <c r="O978" t="s">
        <v>79</v>
      </c>
      <c r="P978" t="s">
        <v>590</v>
      </c>
      <c r="Q978" t="s"/>
      <c r="R978" t="s">
        <v>80</v>
      </c>
      <c r="S978" t="s">
        <v>445</v>
      </c>
      <c r="T978" t="s">
        <v>82</v>
      </c>
      <c r="U978" t="s"/>
      <c r="V978" t="s">
        <v>83</v>
      </c>
      <c r="W978" t="s">
        <v>108</v>
      </c>
      <c r="X978" t="s"/>
      <c r="Y978" t="s">
        <v>85</v>
      </c>
      <c r="Z978">
        <f>HYPERLINK("https://hotelmonitor-cachepage.eclerx.com/savepage/tk_15427243102028036_sr_2029.html","info")</f>
        <v/>
      </c>
      <c r="AA978" t="n">
        <v>-2311889</v>
      </c>
      <c r="AB978" t="s"/>
      <c r="AC978" t="s"/>
      <c r="AD978" t="s">
        <v>86</v>
      </c>
      <c r="AE978" t="s"/>
      <c r="AF978" t="s"/>
      <c r="AG978" t="s"/>
      <c r="AH978" t="s"/>
      <c r="AI978" t="s"/>
      <c r="AJ978" t="s"/>
      <c r="AK978" t="s">
        <v>87</v>
      </c>
      <c r="AL978" t="s">
        <v>88</v>
      </c>
      <c r="AM978" t="s"/>
      <c r="AN978" t="s">
        <v>87</v>
      </c>
      <c r="AO978" t="s"/>
      <c r="AP978" t="n">
        <v>2</v>
      </c>
      <c r="AQ978" t="s">
        <v>89</v>
      </c>
      <c r="AR978" t="s">
        <v>117</v>
      </c>
      <c r="AS978" t="s"/>
      <c r="AT978" t="s">
        <v>91</v>
      </c>
      <c r="AU978" t="s"/>
      <c r="AV978" t="s"/>
      <c r="AW978" t="s"/>
      <c r="AX978" t="s"/>
      <c r="AY978" t="n">
        <v>2311889</v>
      </c>
      <c r="AZ978" t="s">
        <v>592</v>
      </c>
      <c r="BA978" t="s"/>
      <c r="BB978" t="n">
        <v>139549</v>
      </c>
      <c r="BC978" t="n">
        <v>12.401954425306</v>
      </c>
      <c r="BD978" t="n">
        <v>44.205008590854</v>
      </c>
      <c r="BE978" t="s"/>
      <c r="BF978" t="s"/>
      <c r="BG978" t="s"/>
      <c r="BH978" t="s"/>
      <c r="BI978" t="s"/>
      <c r="BJ978" t="s"/>
      <c r="BK978" t="s"/>
      <c r="BL978" t="s"/>
      <c r="BM978" t="s"/>
      <c r="BN978" t="s"/>
      <c r="BO978" t="s"/>
      <c r="BP978" t="s"/>
      <c r="BQ978" t="s"/>
      <c r="BR978" t="s">
        <v>93</v>
      </c>
    </row>
    <row r="979" spans="1:70">
      <c r="A979" t="s">
        <v>70</v>
      </c>
      <c r="B979" t="s">
        <v>71</v>
      </c>
      <c r="C979" t="s">
        <v>72</v>
      </c>
      <c r="D979" t="n">
        <v>2</v>
      </c>
      <c r="E979" t="s">
        <v>598</v>
      </c>
      <c r="F979" t="n">
        <v>-1</v>
      </c>
      <c r="G979" t="s">
        <v>74</v>
      </c>
      <c r="H979" t="s">
        <v>75</v>
      </c>
      <c r="I979" t="s"/>
      <c r="J979" t="s">
        <v>76</v>
      </c>
      <c r="K979" t="n">
        <v>83</v>
      </c>
      <c r="L979" t="s">
        <v>77</v>
      </c>
      <c r="M979" t="s"/>
      <c r="N979" t="s">
        <v>172</v>
      </c>
      <c r="O979" t="s">
        <v>79</v>
      </c>
      <c r="P979" t="s">
        <v>598</v>
      </c>
      <c r="Q979" t="s"/>
      <c r="R979" t="s">
        <v>80</v>
      </c>
      <c r="S979" t="s">
        <v>371</v>
      </c>
      <c r="T979" t="s">
        <v>82</v>
      </c>
      <c r="U979" t="s"/>
      <c r="V979" t="s">
        <v>83</v>
      </c>
      <c r="W979" t="s">
        <v>84</v>
      </c>
      <c r="X979" t="s"/>
      <c r="Y979" t="s">
        <v>85</v>
      </c>
      <c r="Z979">
        <f>HYPERLINK("https://hotelmonitor-cachepage.eclerx.com/savepage/tk_1542724315217209_sr_2029.html","info")</f>
        <v/>
      </c>
      <c r="AA979" t="n">
        <v>-4897721</v>
      </c>
      <c r="AB979" t="s"/>
      <c r="AC979" t="s"/>
      <c r="AD979" t="s">
        <v>86</v>
      </c>
      <c r="AE979" t="s"/>
      <c r="AF979" t="s"/>
      <c r="AG979" t="s"/>
      <c r="AH979" t="s"/>
      <c r="AI979" t="s"/>
      <c r="AJ979" t="s"/>
      <c r="AK979" t="s">
        <v>87</v>
      </c>
      <c r="AL979" t="s">
        <v>88</v>
      </c>
      <c r="AM979" t="s"/>
      <c r="AN979" t="s">
        <v>87</v>
      </c>
      <c r="AO979" t="s"/>
      <c r="AP979" t="n">
        <v>4</v>
      </c>
      <c r="AQ979" t="s">
        <v>89</v>
      </c>
      <c r="AR979" t="s">
        <v>96</v>
      </c>
      <c r="AS979" t="s"/>
      <c r="AT979" t="s">
        <v>91</v>
      </c>
      <c r="AU979" t="s"/>
      <c r="AV979" t="s"/>
      <c r="AW979" t="s"/>
      <c r="AX979" t="s"/>
      <c r="AY979" t="n">
        <v>4897721</v>
      </c>
      <c r="AZ979" t="s">
        <v>599</v>
      </c>
      <c r="BA979" t="s"/>
      <c r="BB979" t="n">
        <v>162152</v>
      </c>
      <c r="BC979" t="n">
        <v>11.770006746033</v>
      </c>
      <c r="BD979" t="n">
        <v>44.223894249687</v>
      </c>
      <c r="BE979" t="s"/>
      <c r="BF979" t="s"/>
      <c r="BG979" t="s"/>
      <c r="BH979" t="s"/>
      <c r="BI979" t="s"/>
      <c r="BJ979" t="s"/>
      <c r="BK979" t="s"/>
      <c r="BL979" t="s"/>
      <c r="BM979" t="s"/>
      <c r="BN979" t="s"/>
      <c r="BO979" t="s"/>
      <c r="BP979" t="s"/>
      <c r="BQ979" t="s"/>
      <c r="BR979" t="s">
        <v>93</v>
      </c>
    </row>
    <row r="980" spans="1:70">
      <c r="A980" t="s">
        <v>70</v>
      </c>
      <c r="B980" t="s">
        <v>71</v>
      </c>
      <c r="C980" t="s">
        <v>72</v>
      </c>
      <c r="D980" t="n">
        <v>2</v>
      </c>
      <c r="E980" t="s">
        <v>598</v>
      </c>
      <c r="F980" t="n">
        <v>-1</v>
      </c>
      <c r="G980" t="s">
        <v>74</v>
      </c>
      <c r="H980" t="s">
        <v>75</v>
      </c>
      <c r="I980" t="s"/>
      <c r="J980" t="s">
        <v>76</v>
      </c>
      <c r="K980" t="n">
        <v>146</v>
      </c>
      <c r="L980" t="s">
        <v>77</v>
      </c>
      <c r="M980" t="s"/>
      <c r="N980" t="s">
        <v>172</v>
      </c>
      <c r="O980" t="s">
        <v>79</v>
      </c>
      <c r="P980" t="s">
        <v>598</v>
      </c>
      <c r="Q980" t="s"/>
      <c r="R980" t="s">
        <v>80</v>
      </c>
      <c r="S980" t="s">
        <v>475</v>
      </c>
      <c r="T980" t="s">
        <v>82</v>
      </c>
      <c r="U980" t="s"/>
      <c r="V980" t="s">
        <v>83</v>
      </c>
      <c r="W980" t="s">
        <v>108</v>
      </c>
      <c r="X980" t="s"/>
      <c r="Y980" t="s">
        <v>85</v>
      </c>
      <c r="Z980">
        <f>HYPERLINK("https://hotelmonitor-cachepage.eclerx.com/savepage/tk_1542724315217209_sr_2029.html","info")</f>
        <v/>
      </c>
      <c r="AA980" t="n">
        <v>-4897721</v>
      </c>
      <c r="AB980" t="s"/>
      <c r="AC980" t="s"/>
      <c r="AD980" t="s">
        <v>86</v>
      </c>
      <c r="AE980" t="s"/>
      <c r="AF980" t="s"/>
      <c r="AG980" t="s"/>
      <c r="AH980" t="s"/>
      <c r="AI980" t="s"/>
      <c r="AJ980" t="s"/>
      <c r="AK980" t="s">
        <v>87</v>
      </c>
      <c r="AL980" t="s">
        <v>88</v>
      </c>
      <c r="AM980" t="s"/>
      <c r="AN980" t="s">
        <v>87</v>
      </c>
      <c r="AO980" t="s"/>
      <c r="AP980" t="n">
        <v>4</v>
      </c>
      <c r="AQ980" t="s">
        <v>89</v>
      </c>
      <c r="AR980" t="s">
        <v>96</v>
      </c>
      <c r="AS980" t="s"/>
      <c r="AT980" t="s">
        <v>91</v>
      </c>
      <c r="AU980" t="s"/>
      <c r="AV980" t="s"/>
      <c r="AW980" t="s"/>
      <c r="AX980" t="s"/>
      <c r="AY980" t="n">
        <v>4897721</v>
      </c>
      <c r="AZ980" t="s">
        <v>599</v>
      </c>
      <c r="BA980" t="s"/>
      <c r="BB980" t="n">
        <v>162152</v>
      </c>
      <c r="BC980" t="n">
        <v>11.770006746033</v>
      </c>
      <c r="BD980" t="n">
        <v>44.223894249687</v>
      </c>
      <c r="BE980" t="s"/>
      <c r="BF980" t="s"/>
      <c r="BG980" t="s"/>
      <c r="BH980" t="s"/>
      <c r="BI980" t="s"/>
      <c r="BJ980" t="s"/>
      <c r="BK980" t="s"/>
      <c r="BL980" t="s"/>
      <c r="BM980" t="s"/>
      <c r="BN980" t="s"/>
      <c r="BO980" t="s"/>
      <c r="BP980" t="s"/>
      <c r="BQ980" t="s"/>
      <c r="BR980" t="s">
        <v>93</v>
      </c>
    </row>
    <row r="981" spans="1:70">
      <c r="A981" t="s">
        <v>70</v>
      </c>
      <c r="B981" t="s">
        <v>71</v>
      </c>
      <c r="C981" t="s">
        <v>72</v>
      </c>
      <c r="D981" t="n">
        <v>2</v>
      </c>
      <c r="E981" t="s">
        <v>598</v>
      </c>
      <c r="F981" t="n">
        <v>-1</v>
      </c>
      <c r="G981" t="s">
        <v>74</v>
      </c>
      <c r="H981" t="s">
        <v>75</v>
      </c>
      <c r="I981" t="s"/>
      <c r="J981" t="s">
        <v>76</v>
      </c>
      <c r="K981" t="n">
        <v>200</v>
      </c>
      <c r="L981" t="s">
        <v>77</v>
      </c>
      <c r="M981" t="s"/>
      <c r="N981" t="s">
        <v>172</v>
      </c>
      <c r="O981" t="s">
        <v>79</v>
      </c>
      <c r="P981" t="s">
        <v>598</v>
      </c>
      <c r="Q981" t="s"/>
      <c r="R981" t="s">
        <v>80</v>
      </c>
      <c r="S981" t="s">
        <v>600</v>
      </c>
      <c r="T981" t="s">
        <v>82</v>
      </c>
      <c r="U981" t="s"/>
      <c r="V981" t="s">
        <v>83</v>
      </c>
      <c r="W981" t="s">
        <v>161</v>
      </c>
      <c r="X981" t="s"/>
      <c r="Y981" t="s">
        <v>85</v>
      </c>
      <c r="Z981">
        <f>HYPERLINK("https://hotelmonitor-cachepage.eclerx.com/savepage/tk_1542724315217209_sr_2029.html","info")</f>
        <v/>
      </c>
      <c r="AA981" t="n">
        <v>-4897721</v>
      </c>
      <c r="AB981" t="s"/>
      <c r="AC981" t="s"/>
      <c r="AD981" t="s">
        <v>86</v>
      </c>
      <c r="AE981" t="s"/>
      <c r="AF981" t="s"/>
      <c r="AG981" t="s"/>
      <c r="AH981" t="s"/>
      <c r="AI981" t="s"/>
      <c r="AJ981" t="s"/>
      <c r="AK981" t="s">
        <v>87</v>
      </c>
      <c r="AL981" t="s">
        <v>88</v>
      </c>
      <c r="AM981" t="s"/>
      <c r="AN981" t="s">
        <v>87</v>
      </c>
      <c r="AO981" t="s"/>
      <c r="AP981" t="n">
        <v>4</v>
      </c>
      <c r="AQ981" t="s">
        <v>89</v>
      </c>
      <c r="AR981" t="s">
        <v>96</v>
      </c>
      <c r="AS981" t="s"/>
      <c r="AT981" t="s">
        <v>91</v>
      </c>
      <c r="AU981" t="s"/>
      <c r="AV981" t="s"/>
      <c r="AW981" t="s"/>
      <c r="AX981" t="s"/>
      <c r="AY981" t="n">
        <v>4897721</v>
      </c>
      <c r="AZ981" t="s">
        <v>599</v>
      </c>
      <c r="BA981" t="s"/>
      <c r="BB981" t="n">
        <v>162152</v>
      </c>
      <c r="BC981" t="n">
        <v>11.770006746033</v>
      </c>
      <c r="BD981" t="n">
        <v>44.223894249687</v>
      </c>
      <c r="BE981" t="s"/>
      <c r="BF981" t="s"/>
      <c r="BG981" t="s"/>
      <c r="BH981" t="s"/>
      <c r="BI981" t="s"/>
      <c r="BJ981" t="s"/>
      <c r="BK981" t="s"/>
      <c r="BL981" t="s"/>
      <c r="BM981" t="s"/>
      <c r="BN981" t="s"/>
      <c r="BO981" t="s"/>
      <c r="BP981" t="s"/>
      <c r="BQ981" t="s"/>
      <c r="BR981" t="s">
        <v>93</v>
      </c>
    </row>
    <row r="982" spans="1:70">
      <c r="A982" t="s">
        <v>70</v>
      </c>
      <c r="B982" t="s">
        <v>71</v>
      </c>
      <c r="C982" t="s">
        <v>72</v>
      </c>
      <c r="D982" t="n">
        <v>2</v>
      </c>
      <c r="E982" t="s">
        <v>601</v>
      </c>
      <c r="F982" t="n">
        <v>6478661</v>
      </c>
      <c r="G982" t="s">
        <v>74</v>
      </c>
      <c r="H982" t="s">
        <v>75</v>
      </c>
      <c r="I982" t="s"/>
      <c r="J982" t="s">
        <v>76</v>
      </c>
      <c r="K982" t="n">
        <v>179</v>
      </c>
      <c r="L982" t="s">
        <v>77</v>
      </c>
      <c r="M982" t="s"/>
      <c r="N982" t="s">
        <v>172</v>
      </c>
      <c r="O982" t="s">
        <v>79</v>
      </c>
      <c r="P982" t="s">
        <v>601</v>
      </c>
      <c r="Q982" t="s"/>
      <c r="R982" t="s">
        <v>80</v>
      </c>
      <c r="S982" t="s">
        <v>222</v>
      </c>
      <c r="T982" t="s">
        <v>82</v>
      </c>
      <c r="U982" t="s"/>
      <c r="V982" t="s">
        <v>83</v>
      </c>
      <c r="W982" t="s">
        <v>84</v>
      </c>
      <c r="X982" t="s"/>
      <c r="Y982" t="s">
        <v>85</v>
      </c>
      <c r="Z982">
        <f>HYPERLINK("https://hotelmonitor-cachepage.eclerx.com/savepage/tk_15427244282061834_sr_2029.html","info")</f>
        <v/>
      </c>
      <c r="AA982" t="n">
        <v>337055</v>
      </c>
      <c r="AB982" t="s"/>
      <c r="AC982" t="s"/>
      <c r="AD982" t="s">
        <v>86</v>
      </c>
      <c r="AE982" t="s"/>
      <c r="AF982" t="s"/>
      <c r="AG982" t="s"/>
      <c r="AH982" t="s"/>
      <c r="AI982" t="s"/>
      <c r="AJ982" t="s"/>
      <c r="AK982" t="s">
        <v>87</v>
      </c>
      <c r="AL982" t="s">
        <v>88</v>
      </c>
      <c r="AM982" t="s"/>
      <c r="AN982" t="s">
        <v>87</v>
      </c>
      <c r="AO982" t="s"/>
      <c r="AP982" t="n">
        <v>49</v>
      </c>
      <c r="AQ982" t="s">
        <v>89</v>
      </c>
      <c r="AR982" t="s">
        <v>96</v>
      </c>
      <c r="AS982" t="s"/>
      <c r="AT982" t="s">
        <v>91</v>
      </c>
      <c r="AU982" t="s"/>
      <c r="AV982" t="s"/>
      <c r="AW982" t="s"/>
      <c r="AX982" t="s"/>
      <c r="AY982" t="n">
        <v>6048813</v>
      </c>
      <c r="AZ982" t="s">
        <v>602</v>
      </c>
      <c r="BA982" t="s"/>
      <c r="BB982" t="n">
        <v>9370</v>
      </c>
      <c r="BC982" t="n">
        <v>12.577307224274</v>
      </c>
      <c r="BD982" t="n">
        <v>44.070239509469</v>
      </c>
      <c r="BE982" t="s"/>
      <c r="BF982" t="s"/>
      <c r="BG982" t="s"/>
      <c r="BH982" t="s"/>
      <c r="BI982" t="s"/>
      <c r="BJ982" t="s"/>
      <c r="BK982" t="s"/>
      <c r="BL982" t="s"/>
      <c r="BM982" t="s"/>
      <c r="BN982" t="s"/>
      <c r="BO982" t="s"/>
      <c r="BP982" t="s"/>
      <c r="BQ982" t="s"/>
      <c r="BR982" t="s">
        <v>93</v>
      </c>
    </row>
    <row r="983" spans="1:70">
      <c r="A983" t="s">
        <v>70</v>
      </c>
      <c r="B983" t="s">
        <v>71</v>
      </c>
      <c r="C983" t="s">
        <v>72</v>
      </c>
      <c r="D983" t="n">
        <v>2</v>
      </c>
      <c r="E983" t="s">
        <v>601</v>
      </c>
      <c r="F983" t="n">
        <v>6478661</v>
      </c>
      <c r="G983" t="s">
        <v>74</v>
      </c>
      <c r="H983" t="s">
        <v>75</v>
      </c>
      <c r="I983" t="s"/>
      <c r="J983" t="s">
        <v>76</v>
      </c>
      <c r="K983" t="n">
        <v>211</v>
      </c>
      <c r="L983" t="s">
        <v>77</v>
      </c>
      <c r="M983" t="s"/>
      <c r="N983" t="s">
        <v>172</v>
      </c>
      <c r="O983" t="s">
        <v>79</v>
      </c>
      <c r="P983" t="s">
        <v>601</v>
      </c>
      <c r="Q983" t="s"/>
      <c r="R983" t="s">
        <v>80</v>
      </c>
      <c r="S983" t="s">
        <v>603</v>
      </c>
      <c r="T983" t="s">
        <v>82</v>
      </c>
      <c r="U983" t="s"/>
      <c r="V983" t="s">
        <v>83</v>
      </c>
      <c r="W983" t="s">
        <v>108</v>
      </c>
      <c r="X983" t="s"/>
      <c r="Y983" t="s">
        <v>85</v>
      </c>
      <c r="Z983">
        <f>HYPERLINK("https://hotelmonitor-cachepage.eclerx.com/savepage/tk_15427244282061834_sr_2029.html","info")</f>
        <v/>
      </c>
      <c r="AA983" t="n">
        <v>337055</v>
      </c>
      <c r="AB983" t="s"/>
      <c r="AC983" t="s"/>
      <c r="AD983" t="s">
        <v>86</v>
      </c>
      <c r="AE983" t="s"/>
      <c r="AF983" t="s"/>
      <c r="AG983" t="s"/>
      <c r="AH983" t="s"/>
      <c r="AI983" t="s"/>
      <c r="AJ983" t="s"/>
      <c r="AK983" t="s">
        <v>87</v>
      </c>
      <c r="AL983" t="s">
        <v>88</v>
      </c>
      <c r="AM983" t="s"/>
      <c r="AN983" t="s">
        <v>87</v>
      </c>
      <c r="AO983" t="s"/>
      <c r="AP983" t="n">
        <v>49</v>
      </c>
      <c r="AQ983" t="s">
        <v>89</v>
      </c>
      <c r="AR983" t="s">
        <v>96</v>
      </c>
      <c r="AS983" t="s"/>
      <c r="AT983" t="s">
        <v>91</v>
      </c>
      <c r="AU983" t="s"/>
      <c r="AV983" t="s"/>
      <c r="AW983" t="s"/>
      <c r="AX983" t="s"/>
      <c r="AY983" t="n">
        <v>6048813</v>
      </c>
      <c r="AZ983" t="s">
        <v>602</v>
      </c>
      <c r="BA983" t="s"/>
      <c r="BB983" t="n">
        <v>9370</v>
      </c>
      <c r="BC983" t="n">
        <v>12.577307224274</v>
      </c>
      <c r="BD983" t="n">
        <v>44.070239509469</v>
      </c>
      <c r="BE983" t="s"/>
      <c r="BF983" t="s"/>
      <c r="BG983" t="s"/>
      <c r="BH983" t="s"/>
      <c r="BI983" t="s"/>
      <c r="BJ983" t="s"/>
      <c r="BK983" t="s"/>
      <c r="BL983" t="s"/>
      <c r="BM983" t="s"/>
      <c r="BN983" t="s"/>
      <c r="BO983" t="s"/>
      <c r="BP983" t="s"/>
      <c r="BQ983" t="s"/>
      <c r="BR983" t="s">
        <v>93</v>
      </c>
    </row>
    <row r="984" spans="1:70">
      <c r="A984" t="s">
        <v>70</v>
      </c>
      <c r="B984" t="s">
        <v>71</v>
      </c>
      <c r="C984" t="s">
        <v>72</v>
      </c>
      <c r="D984" t="n">
        <v>2</v>
      </c>
      <c r="E984" t="s">
        <v>601</v>
      </c>
      <c r="F984" t="n">
        <v>6478661</v>
      </c>
      <c r="G984" t="s">
        <v>74</v>
      </c>
      <c r="H984" t="s">
        <v>75</v>
      </c>
      <c r="I984" t="s"/>
      <c r="J984" t="s">
        <v>76</v>
      </c>
      <c r="K984" t="n">
        <v>242</v>
      </c>
      <c r="L984" t="s">
        <v>77</v>
      </c>
      <c r="M984" t="s"/>
      <c r="N984" t="s">
        <v>172</v>
      </c>
      <c r="O984" t="s">
        <v>79</v>
      </c>
      <c r="P984" t="s">
        <v>601</v>
      </c>
      <c r="Q984" t="s"/>
      <c r="R984" t="s">
        <v>80</v>
      </c>
      <c r="S984" t="s">
        <v>604</v>
      </c>
      <c r="T984" t="s">
        <v>82</v>
      </c>
      <c r="U984" t="s"/>
      <c r="V984" t="s">
        <v>83</v>
      </c>
      <c r="W984" t="s">
        <v>161</v>
      </c>
      <c r="X984" t="s"/>
      <c r="Y984" t="s">
        <v>85</v>
      </c>
      <c r="Z984">
        <f>HYPERLINK("https://hotelmonitor-cachepage.eclerx.com/savepage/tk_15427244282061834_sr_2029.html","info")</f>
        <v/>
      </c>
      <c r="AA984" t="n">
        <v>337055</v>
      </c>
      <c r="AB984" t="s"/>
      <c r="AC984" t="s"/>
      <c r="AD984" t="s">
        <v>86</v>
      </c>
      <c r="AE984" t="s"/>
      <c r="AF984" t="s"/>
      <c r="AG984" t="s"/>
      <c r="AH984" t="s"/>
      <c r="AI984" t="s"/>
      <c r="AJ984" t="s"/>
      <c r="AK984" t="s">
        <v>87</v>
      </c>
      <c r="AL984" t="s">
        <v>88</v>
      </c>
      <c r="AM984" t="s"/>
      <c r="AN984" t="s">
        <v>87</v>
      </c>
      <c r="AO984" t="s"/>
      <c r="AP984" t="n">
        <v>49</v>
      </c>
      <c r="AQ984" t="s">
        <v>89</v>
      </c>
      <c r="AR984" t="s">
        <v>96</v>
      </c>
      <c r="AS984" t="s"/>
      <c r="AT984" t="s">
        <v>91</v>
      </c>
      <c r="AU984" t="s"/>
      <c r="AV984" t="s"/>
      <c r="AW984" t="s"/>
      <c r="AX984" t="s"/>
      <c r="AY984" t="n">
        <v>6048813</v>
      </c>
      <c r="AZ984" t="s">
        <v>602</v>
      </c>
      <c r="BA984" t="s"/>
      <c r="BB984" t="n">
        <v>9370</v>
      </c>
      <c r="BC984" t="n">
        <v>12.577307224274</v>
      </c>
      <c r="BD984" t="n">
        <v>44.070239509469</v>
      </c>
      <c r="BE984" t="s"/>
      <c r="BF984" t="s"/>
      <c r="BG984" t="s"/>
      <c r="BH984" t="s"/>
      <c r="BI984" t="s"/>
      <c r="BJ984" t="s"/>
      <c r="BK984" t="s"/>
      <c r="BL984" t="s"/>
      <c r="BM984" t="s"/>
      <c r="BN984" t="s"/>
      <c r="BO984" t="s"/>
      <c r="BP984" t="s"/>
      <c r="BQ984" t="s"/>
      <c r="BR984" t="s">
        <v>93</v>
      </c>
    </row>
    <row r="985" spans="1:70">
      <c r="A985" t="s">
        <v>70</v>
      </c>
      <c r="B985" t="s">
        <v>71</v>
      </c>
      <c r="C985" t="s">
        <v>72</v>
      </c>
      <c r="D985" t="n">
        <v>2</v>
      </c>
      <c r="E985" t="s">
        <v>605</v>
      </c>
      <c r="F985" t="n">
        <v>5389661</v>
      </c>
      <c r="G985" t="s">
        <v>74</v>
      </c>
      <c r="H985" t="s">
        <v>75</v>
      </c>
      <c r="I985" t="s"/>
      <c r="J985" t="s">
        <v>76</v>
      </c>
      <c r="K985" t="n">
        <v>60</v>
      </c>
      <c r="L985" t="s">
        <v>77</v>
      </c>
      <c r="M985" t="s"/>
      <c r="N985" t="s">
        <v>606</v>
      </c>
      <c r="O985" t="s">
        <v>79</v>
      </c>
      <c r="P985" t="s">
        <v>607</v>
      </c>
      <c r="Q985" t="s"/>
      <c r="R985" t="s">
        <v>80</v>
      </c>
      <c r="S985" t="s">
        <v>296</v>
      </c>
      <c r="T985" t="s">
        <v>82</v>
      </c>
      <c r="U985" t="s"/>
      <c r="V985" t="s">
        <v>83</v>
      </c>
      <c r="W985" t="s">
        <v>84</v>
      </c>
      <c r="X985" t="s"/>
      <c r="Y985" t="s">
        <v>85</v>
      </c>
      <c r="Z985">
        <f>HYPERLINK("https://hotelmonitor-cachepage.eclerx.com/savepage/tk_15427243225176976_sr_2029.html","info")</f>
        <v/>
      </c>
      <c r="AA985" t="n">
        <v>199683</v>
      </c>
      <c r="AB985" t="s"/>
      <c r="AC985" t="s"/>
      <c r="AD985" t="s">
        <v>86</v>
      </c>
      <c r="AE985" t="s"/>
      <c r="AF985" t="s"/>
      <c r="AG985" t="s"/>
      <c r="AH985" t="s"/>
      <c r="AI985" t="s"/>
      <c r="AJ985" t="s"/>
      <c r="AK985" t="s">
        <v>87</v>
      </c>
      <c r="AL985" t="s">
        <v>88</v>
      </c>
      <c r="AM985" t="s"/>
      <c r="AN985" t="s">
        <v>87</v>
      </c>
      <c r="AO985" t="s"/>
      <c r="AP985" t="n">
        <v>7</v>
      </c>
      <c r="AQ985" t="s">
        <v>89</v>
      </c>
      <c r="AR985" t="s">
        <v>96</v>
      </c>
      <c r="AS985" t="s"/>
      <c r="AT985" t="s">
        <v>91</v>
      </c>
      <c r="AU985" t="s"/>
      <c r="AV985" t="s"/>
      <c r="AW985" t="s"/>
      <c r="AX985" t="s"/>
      <c r="AY985" t="n">
        <v>2311962</v>
      </c>
      <c r="AZ985" t="s">
        <v>608</v>
      </c>
      <c r="BA985" t="s"/>
      <c r="BB985" t="n">
        <v>91712</v>
      </c>
      <c r="BC985" t="n">
        <v>12.594527</v>
      </c>
      <c r="BD985" t="n">
        <v>44.0547</v>
      </c>
      <c r="BE985" t="s"/>
      <c r="BF985" t="s"/>
      <c r="BG985" t="s"/>
      <c r="BH985" t="s"/>
      <c r="BI985" t="s"/>
      <c r="BJ985" t="s"/>
      <c r="BK985" t="s"/>
      <c r="BL985" t="s"/>
      <c r="BM985" t="s"/>
      <c r="BN985" t="s"/>
      <c r="BO985" t="s"/>
      <c r="BP985" t="s"/>
      <c r="BQ985" t="s"/>
      <c r="BR985" t="s">
        <v>93</v>
      </c>
    </row>
    <row r="986" spans="1:70">
      <c r="A986" t="s">
        <v>70</v>
      </c>
      <c r="B986" t="s">
        <v>71</v>
      </c>
      <c r="C986" t="s">
        <v>72</v>
      </c>
      <c r="D986" t="n">
        <v>2</v>
      </c>
      <c r="E986" t="s">
        <v>609</v>
      </c>
      <c r="F986" t="n">
        <v>6401063</v>
      </c>
      <c r="G986" t="s">
        <v>74</v>
      </c>
      <c r="H986" t="s">
        <v>75</v>
      </c>
      <c r="I986" t="s"/>
      <c r="J986" t="s">
        <v>76</v>
      </c>
      <c r="K986" t="n">
        <v>58</v>
      </c>
      <c r="L986" t="s">
        <v>77</v>
      </c>
      <c r="M986" t="s"/>
      <c r="N986" t="s">
        <v>172</v>
      </c>
      <c r="O986" t="s">
        <v>79</v>
      </c>
      <c r="P986" t="s">
        <v>609</v>
      </c>
      <c r="Q986" t="s"/>
      <c r="R986" t="s">
        <v>80</v>
      </c>
      <c r="S986" t="s">
        <v>336</v>
      </c>
      <c r="T986" t="s">
        <v>82</v>
      </c>
      <c r="U986" t="s"/>
      <c r="V986" t="s">
        <v>83</v>
      </c>
      <c r="W986" t="s">
        <v>84</v>
      </c>
      <c r="X986" t="s"/>
      <c r="Y986" t="s">
        <v>85</v>
      </c>
      <c r="Z986">
        <f>HYPERLINK("https://hotelmonitor-cachepage.eclerx.com/savepage/tk_154272457064988_sr_2029.html","info")</f>
        <v/>
      </c>
      <c r="AA986" t="n">
        <v>56872</v>
      </c>
      <c r="AB986" t="s"/>
      <c r="AC986" t="s"/>
      <c r="AD986" t="s">
        <v>86</v>
      </c>
      <c r="AE986" t="s"/>
      <c r="AF986" t="s"/>
      <c r="AG986" t="s"/>
      <c r="AH986" t="s"/>
      <c r="AI986" t="s"/>
      <c r="AJ986" t="s"/>
      <c r="AK986" t="s">
        <v>87</v>
      </c>
      <c r="AL986" t="s">
        <v>88</v>
      </c>
      <c r="AM986" t="s"/>
      <c r="AN986" t="s">
        <v>87</v>
      </c>
      <c r="AO986" t="s"/>
      <c r="AP986" t="n">
        <v>106</v>
      </c>
      <c r="AQ986" t="s">
        <v>89</v>
      </c>
      <c r="AR986" t="s">
        <v>96</v>
      </c>
      <c r="AS986" t="s"/>
      <c r="AT986" t="s">
        <v>91</v>
      </c>
      <c r="AU986" t="s"/>
      <c r="AV986" t="s"/>
      <c r="AW986" t="s"/>
      <c r="AX986" t="s"/>
      <c r="AY986" t="n">
        <v>4848634</v>
      </c>
      <c r="AZ986" t="s">
        <v>610</v>
      </c>
      <c r="BA986" t="s"/>
      <c r="BB986" t="n">
        <v>67174</v>
      </c>
      <c r="BC986" t="n">
        <v>12.580904066563</v>
      </c>
      <c r="BD986" t="n">
        <v>44.067231176676</v>
      </c>
      <c r="BE986" t="s"/>
      <c r="BF986" t="s"/>
      <c r="BG986" t="s"/>
      <c r="BH986" t="s"/>
      <c r="BI986" t="s"/>
      <c r="BJ986" t="s"/>
      <c r="BK986" t="s"/>
      <c r="BL986" t="s"/>
      <c r="BM986" t="s"/>
      <c r="BN986" t="s"/>
      <c r="BO986" t="s"/>
      <c r="BP986" t="s"/>
      <c r="BQ986" t="s"/>
      <c r="BR986" t="s">
        <v>93</v>
      </c>
    </row>
    <row r="987" spans="1:70">
      <c r="A987" t="s">
        <v>70</v>
      </c>
      <c r="B987" t="s">
        <v>71</v>
      </c>
      <c r="C987" t="s">
        <v>72</v>
      </c>
      <c r="D987" t="n">
        <v>2</v>
      </c>
      <c r="E987" t="s">
        <v>609</v>
      </c>
      <c r="F987" t="n">
        <v>6401063</v>
      </c>
      <c r="G987" t="s">
        <v>74</v>
      </c>
      <c r="H987" t="s">
        <v>75</v>
      </c>
      <c r="I987" t="s"/>
      <c r="J987" t="s">
        <v>76</v>
      </c>
      <c r="K987" t="n">
        <v>62</v>
      </c>
      <c r="L987" t="s">
        <v>77</v>
      </c>
      <c r="M987" t="s"/>
      <c r="N987" t="s">
        <v>172</v>
      </c>
      <c r="O987" t="s">
        <v>79</v>
      </c>
      <c r="P987" t="s">
        <v>609</v>
      </c>
      <c r="Q987" t="s"/>
      <c r="R987" t="s">
        <v>80</v>
      </c>
      <c r="S987" t="s">
        <v>611</v>
      </c>
      <c r="T987" t="s">
        <v>82</v>
      </c>
      <c r="U987" t="s"/>
      <c r="V987" t="s">
        <v>83</v>
      </c>
      <c r="W987" t="s">
        <v>84</v>
      </c>
      <c r="X987" t="s"/>
      <c r="Y987" t="s">
        <v>85</v>
      </c>
      <c r="Z987">
        <f>HYPERLINK("https://hotelmonitor-cachepage.eclerx.com/savepage/tk_154272457064988_sr_2029.html","info")</f>
        <v/>
      </c>
      <c r="AA987" t="n">
        <v>56872</v>
      </c>
      <c r="AB987" t="s"/>
      <c r="AC987" t="s"/>
      <c r="AD987" t="s">
        <v>86</v>
      </c>
      <c r="AE987" t="s"/>
      <c r="AF987" t="s"/>
      <c r="AG987" t="s"/>
      <c r="AH987" t="s"/>
      <c r="AI987" t="s"/>
      <c r="AJ987" t="s"/>
      <c r="AK987" t="s">
        <v>87</v>
      </c>
      <c r="AL987" t="s">
        <v>88</v>
      </c>
      <c r="AM987" t="s"/>
      <c r="AN987" t="s">
        <v>87</v>
      </c>
      <c r="AO987" t="s"/>
      <c r="AP987" t="n">
        <v>106</v>
      </c>
      <c r="AQ987" t="s">
        <v>89</v>
      </c>
      <c r="AR987" t="s">
        <v>96</v>
      </c>
      <c r="AS987" t="s"/>
      <c r="AT987" t="s">
        <v>91</v>
      </c>
      <c r="AU987" t="s"/>
      <c r="AV987" t="s"/>
      <c r="AW987" t="s"/>
      <c r="AX987" t="s"/>
      <c r="AY987" t="n">
        <v>4848634</v>
      </c>
      <c r="AZ987" t="s">
        <v>610</v>
      </c>
      <c r="BA987" t="s"/>
      <c r="BB987" t="n">
        <v>67174</v>
      </c>
      <c r="BC987" t="n">
        <v>12.580904066563</v>
      </c>
      <c r="BD987" t="n">
        <v>44.067231176676</v>
      </c>
      <c r="BE987" t="s"/>
      <c r="BF987" t="s"/>
      <c r="BG987" t="s"/>
      <c r="BH987" t="s"/>
      <c r="BI987" t="s"/>
      <c r="BJ987" t="s"/>
      <c r="BK987" t="s"/>
      <c r="BL987" t="s"/>
      <c r="BM987" t="s"/>
      <c r="BN987" t="s"/>
      <c r="BO987" t="s"/>
      <c r="BP987" t="s"/>
      <c r="BQ987" t="s"/>
      <c r="BR987" t="s">
        <v>93</v>
      </c>
    </row>
    <row r="988" spans="1:70">
      <c r="A988" t="s">
        <v>70</v>
      </c>
      <c r="B988" t="s">
        <v>71</v>
      </c>
      <c r="C988" t="s">
        <v>72</v>
      </c>
      <c r="D988" t="n">
        <v>2</v>
      </c>
      <c r="E988" t="s">
        <v>609</v>
      </c>
      <c r="F988" t="n">
        <v>6401063</v>
      </c>
      <c r="G988" t="s">
        <v>74</v>
      </c>
      <c r="H988" t="s">
        <v>75</v>
      </c>
      <c r="I988" t="s"/>
      <c r="J988" t="s">
        <v>76</v>
      </c>
      <c r="K988" t="n">
        <v>69</v>
      </c>
      <c r="L988" t="s">
        <v>77</v>
      </c>
      <c r="M988" t="s"/>
      <c r="N988" t="s">
        <v>612</v>
      </c>
      <c r="O988" t="s">
        <v>79</v>
      </c>
      <c r="P988" t="s">
        <v>609</v>
      </c>
      <c r="Q988" t="s"/>
      <c r="R988" t="s">
        <v>80</v>
      </c>
      <c r="S988" t="s">
        <v>170</v>
      </c>
      <c r="T988" t="s">
        <v>82</v>
      </c>
      <c r="U988" t="s"/>
      <c r="V988" t="s">
        <v>83</v>
      </c>
      <c r="W988" t="s">
        <v>84</v>
      </c>
      <c r="X988" t="s"/>
      <c r="Y988" t="s">
        <v>85</v>
      </c>
      <c r="Z988">
        <f>HYPERLINK("https://hotelmonitor-cachepage.eclerx.com/savepage/tk_154272457064988_sr_2029.html","info")</f>
        <v/>
      </c>
      <c r="AA988" t="n">
        <v>56872</v>
      </c>
      <c r="AB988" t="s"/>
      <c r="AC988" t="s"/>
      <c r="AD988" t="s">
        <v>86</v>
      </c>
      <c r="AE988" t="s"/>
      <c r="AF988" t="s"/>
      <c r="AG988" t="s"/>
      <c r="AH988" t="s"/>
      <c r="AI988" t="s"/>
      <c r="AJ988" t="s"/>
      <c r="AK988" t="s">
        <v>87</v>
      </c>
      <c r="AL988" t="s">
        <v>88</v>
      </c>
      <c r="AM988" t="s"/>
      <c r="AN988" t="s">
        <v>87</v>
      </c>
      <c r="AO988" t="s"/>
      <c r="AP988" t="n">
        <v>106</v>
      </c>
      <c r="AQ988" t="s">
        <v>89</v>
      </c>
      <c r="AR988" t="s">
        <v>90</v>
      </c>
      <c r="AS988" t="s"/>
      <c r="AT988" t="s">
        <v>91</v>
      </c>
      <c r="AU988" t="s"/>
      <c r="AV988" t="s"/>
      <c r="AW988" t="s"/>
      <c r="AX988" t="s"/>
      <c r="AY988" t="n">
        <v>4848634</v>
      </c>
      <c r="AZ988" t="s">
        <v>610</v>
      </c>
      <c r="BA988" t="s"/>
      <c r="BB988" t="n">
        <v>67174</v>
      </c>
      <c r="BC988" t="n">
        <v>12.580904066563</v>
      </c>
      <c r="BD988" t="n">
        <v>44.067231176676</v>
      </c>
      <c r="BE988" t="s"/>
      <c r="BF988" t="s"/>
      <c r="BG988" t="s"/>
      <c r="BH988" t="s"/>
      <c r="BI988" t="s"/>
      <c r="BJ988" t="s"/>
      <c r="BK988" t="s"/>
      <c r="BL988" t="s"/>
      <c r="BM988" t="s"/>
      <c r="BN988" t="s"/>
      <c r="BO988" t="s"/>
      <c r="BP988" t="s"/>
      <c r="BQ988" t="s"/>
      <c r="BR988" t="s">
        <v>93</v>
      </c>
    </row>
    <row r="989" spans="1:70">
      <c r="A989" t="s">
        <v>70</v>
      </c>
      <c r="B989" t="s">
        <v>71</v>
      </c>
      <c r="C989" t="s">
        <v>72</v>
      </c>
      <c r="D989" t="n">
        <v>2</v>
      </c>
      <c r="E989" t="s">
        <v>609</v>
      </c>
      <c r="F989" t="n">
        <v>6401063</v>
      </c>
      <c r="G989" t="s">
        <v>74</v>
      </c>
      <c r="H989" t="s">
        <v>75</v>
      </c>
      <c r="I989" t="s"/>
      <c r="J989" t="s">
        <v>76</v>
      </c>
      <c r="K989" t="n">
        <v>126</v>
      </c>
      <c r="L989" t="s">
        <v>77</v>
      </c>
      <c r="M989" t="s"/>
      <c r="N989" t="s">
        <v>172</v>
      </c>
      <c r="O989" t="s">
        <v>79</v>
      </c>
      <c r="P989" t="s">
        <v>609</v>
      </c>
      <c r="Q989" t="s"/>
      <c r="R989" t="s">
        <v>80</v>
      </c>
      <c r="S989" t="s">
        <v>249</v>
      </c>
      <c r="T989" t="s">
        <v>82</v>
      </c>
      <c r="U989" t="s"/>
      <c r="V989" t="s">
        <v>83</v>
      </c>
      <c r="W989" t="s">
        <v>108</v>
      </c>
      <c r="X989" t="s"/>
      <c r="Y989" t="s">
        <v>85</v>
      </c>
      <c r="Z989">
        <f>HYPERLINK("https://hotelmonitor-cachepage.eclerx.com/savepage/tk_154272457064988_sr_2029.html","info")</f>
        <v/>
      </c>
      <c r="AA989" t="n">
        <v>56872</v>
      </c>
      <c r="AB989" t="s"/>
      <c r="AC989" t="s"/>
      <c r="AD989" t="s">
        <v>86</v>
      </c>
      <c r="AE989" t="s"/>
      <c r="AF989" t="s"/>
      <c r="AG989" t="s"/>
      <c r="AH989" t="s"/>
      <c r="AI989" t="s"/>
      <c r="AJ989" t="s"/>
      <c r="AK989" t="s">
        <v>87</v>
      </c>
      <c r="AL989" t="s">
        <v>88</v>
      </c>
      <c r="AM989" t="s"/>
      <c r="AN989" t="s">
        <v>87</v>
      </c>
      <c r="AO989" t="s"/>
      <c r="AP989" t="n">
        <v>106</v>
      </c>
      <c r="AQ989" t="s">
        <v>89</v>
      </c>
      <c r="AR989" t="s">
        <v>96</v>
      </c>
      <c r="AS989" t="s"/>
      <c r="AT989" t="s">
        <v>91</v>
      </c>
      <c r="AU989" t="s"/>
      <c r="AV989" t="s"/>
      <c r="AW989" t="s"/>
      <c r="AX989" t="s"/>
      <c r="AY989" t="n">
        <v>4848634</v>
      </c>
      <c r="AZ989" t="s">
        <v>610</v>
      </c>
      <c r="BA989" t="s"/>
      <c r="BB989" t="n">
        <v>67174</v>
      </c>
      <c r="BC989" t="n">
        <v>12.580904066563</v>
      </c>
      <c r="BD989" t="n">
        <v>44.067231176676</v>
      </c>
      <c r="BE989" t="s"/>
      <c r="BF989" t="s"/>
      <c r="BG989" t="s"/>
      <c r="BH989" t="s"/>
      <c r="BI989" t="s"/>
      <c r="BJ989" t="s"/>
      <c r="BK989" t="s"/>
      <c r="BL989" t="s"/>
      <c r="BM989" t="s"/>
      <c r="BN989" t="s"/>
      <c r="BO989" t="s"/>
      <c r="BP989" t="s"/>
      <c r="BQ989" t="s"/>
      <c r="BR989" t="s">
        <v>93</v>
      </c>
    </row>
    <row r="990" spans="1:70">
      <c r="A990" t="s">
        <v>70</v>
      </c>
      <c r="B990" t="s">
        <v>71</v>
      </c>
      <c r="C990" t="s">
        <v>72</v>
      </c>
      <c r="D990" t="n">
        <v>2</v>
      </c>
      <c r="E990" t="s">
        <v>609</v>
      </c>
      <c r="F990" t="n">
        <v>6401063</v>
      </c>
      <c r="G990" t="s">
        <v>74</v>
      </c>
      <c r="H990" t="s">
        <v>75</v>
      </c>
      <c r="I990" t="s"/>
      <c r="J990" t="s">
        <v>76</v>
      </c>
      <c r="K990" t="n">
        <v>135</v>
      </c>
      <c r="L990" t="s">
        <v>77</v>
      </c>
      <c r="M990" t="s"/>
      <c r="N990" t="s">
        <v>172</v>
      </c>
      <c r="O990" t="s">
        <v>79</v>
      </c>
      <c r="P990" t="s">
        <v>609</v>
      </c>
      <c r="Q990" t="s"/>
      <c r="R990" t="s">
        <v>80</v>
      </c>
      <c r="S990" t="s">
        <v>526</v>
      </c>
      <c r="T990" t="s">
        <v>82</v>
      </c>
      <c r="U990" t="s"/>
      <c r="V990" t="s">
        <v>83</v>
      </c>
      <c r="W990" t="s">
        <v>108</v>
      </c>
      <c r="X990" t="s"/>
      <c r="Y990" t="s">
        <v>85</v>
      </c>
      <c r="Z990">
        <f>HYPERLINK("https://hotelmonitor-cachepage.eclerx.com/savepage/tk_154272457064988_sr_2029.html","info")</f>
        <v/>
      </c>
      <c r="AA990" t="n">
        <v>56872</v>
      </c>
      <c r="AB990" t="s"/>
      <c r="AC990" t="s"/>
      <c r="AD990" t="s">
        <v>86</v>
      </c>
      <c r="AE990" t="s"/>
      <c r="AF990" t="s"/>
      <c r="AG990" t="s"/>
      <c r="AH990" t="s"/>
      <c r="AI990" t="s"/>
      <c r="AJ990" t="s"/>
      <c r="AK990" t="s">
        <v>87</v>
      </c>
      <c r="AL990" t="s">
        <v>88</v>
      </c>
      <c r="AM990" t="s"/>
      <c r="AN990" t="s">
        <v>87</v>
      </c>
      <c r="AO990" t="s"/>
      <c r="AP990" t="n">
        <v>106</v>
      </c>
      <c r="AQ990" t="s">
        <v>89</v>
      </c>
      <c r="AR990" t="s">
        <v>96</v>
      </c>
      <c r="AS990" t="s"/>
      <c r="AT990" t="s">
        <v>91</v>
      </c>
      <c r="AU990" t="s"/>
      <c r="AV990" t="s"/>
      <c r="AW990" t="s"/>
      <c r="AX990" t="s"/>
      <c r="AY990" t="n">
        <v>4848634</v>
      </c>
      <c r="AZ990" t="s">
        <v>610</v>
      </c>
      <c r="BA990" t="s"/>
      <c r="BB990" t="n">
        <v>67174</v>
      </c>
      <c r="BC990" t="n">
        <v>12.580904066563</v>
      </c>
      <c r="BD990" t="n">
        <v>44.067231176676</v>
      </c>
      <c r="BE990" t="s"/>
      <c r="BF990" t="s"/>
      <c r="BG990" t="s"/>
      <c r="BH990" t="s"/>
      <c r="BI990" t="s"/>
      <c r="BJ990" t="s"/>
      <c r="BK990" t="s"/>
      <c r="BL990" t="s"/>
      <c r="BM990" t="s"/>
      <c r="BN990" t="s"/>
      <c r="BO990" t="s"/>
      <c r="BP990" t="s"/>
      <c r="BQ990" t="s"/>
      <c r="BR990" t="s">
        <v>93</v>
      </c>
    </row>
    <row r="991" spans="1:70">
      <c r="A991" t="s">
        <v>70</v>
      </c>
      <c r="B991" t="s">
        <v>71</v>
      </c>
      <c r="C991" t="s">
        <v>72</v>
      </c>
      <c r="D991" t="n">
        <v>2</v>
      </c>
      <c r="E991" t="s">
        <v>613</v>
      </c>
      <c r="F991" t="n">
        <v>-1</v>
      </c>
      <c r="G991" t="s">
        <v>74</v>
      </c>
      <c r="H991" t="s">
        <v>75</v>
      </c>
      <c r="I991" t="s"/>
      <c r="J991" t="s">
        <v>76</v>
      </c>
      <c r="K991" t="n">
        <v>56</v>
      </c>
      <c r="L991" t="s">
        <v>77</v>
      </c>
      <c r="M991" t="s"/>
      <c r="N991" t="s">
        <v>97</v>
      </c>
      <c r="O991" t="s">
        <v>79</v>
      </c>
      <c r="P991" t="s">
        <v>613</v>
      </c>
      <c r="Q991" t="s"/>
      <c r="R991" t="s">
        <v>80</v>
      </c>
      <c r="S991" t="s">
        <v>334</v>
      </c>
      <c r="T991" t="s">
        <v>82</v>
      </c>
      <c r="U991" t="s"/>
      <c r="V991" t="s">
        <v>83</v>
      </c>
      <c r="W991" t="s">
        <v>140</v>
      </c>
      <c r="X991" t="s"/>
      <c r="Y991" t="s">
        <v>85</v>
      </c>
      <c r="Z991">
        <f>HYPERLINK("https://hotelmonitor-cachepage.eclerx.com/savepage/tk_1542724425787706_sr_2029.html","info")</f>
        <v/>
      </c>
      <c r="AA991" t="n">
        <v>-2558964</v>
      </c>
      <c r="AB991" t="s"/>
      <c r="AC991" t="s"/>
      <c r="AD991" t="s">
        <v>86</v>
      </c>
      <c r="AE991" t="s"/>
      <c r="AF991" t="s"/>
      <c r="AG991" t="s"/>
      <c r="AH991" t="s"/>
      <c r="AI991" t="s"/>
      <c r="AJ991" t="s"/>
      <c r="AK991" t="s">
        <v>87</v>
      </c>
      <c r="AL991" t="s">
        <v>88</v>
      </c>
      <c r="AM991" t="s"/>
      <c r="AN991" t="s">
        <v>87</v>
      </c>
      <c r="AO991" t="s"/>
      <c r="AP991" t="n">
        <v>48</v>
      </c>
      <c r="AQ991" t="s">
        <v>89</v>
      </c>
      <c r="AR991" t="s">
        <v>99</v>
      </c>
      <c r="AS991" t="s"/>
      <c r="AT991" t="s">
        <v>91</v>
      </c>
      <c r="AU991" t="s"/>
      <c r="AV991" t="s"/>
      <c r="AW991" t="s"/>
      <c r="AX991" t="s"/>
      <c r="AY991" t="n">
        <v>2558964</v>
      </c>
      <c r="AZ991" t="s">
        <v>614</v>
      </c>
      <c r="BA991" t="s"/>
      <c r="BB991" t="n">
        <v>87413</v>
      </c>
      <c r="BC991" t="n">
        <v>11.370758</v>
      </c>
      <c r="BD991" t="n">
        <v>44.533102</v>
      </c>
      <c r="BE991" t="s"/>
      <c r="BF991" t="s"/>
      <c r="BG991" t="s"/>
      <c r="BH991" t="s"/>
      <c r="BI991" t="s"/>
      <c r="BJ991" t="s"/>
      <c r="BK991" t="s"/>
      <c r="BL991" t="s"/>
      <c r="BM991" t="s"/>
      <c r="BN991" t="s"/>
      <c r="BO991" t="s"/>
      <c r="BP991" t="s"/>
      <c r="BQ991" t="s"/>
      <c r="BR991" t="s">
        <v>93</v>
      </c>
    </row>
    <row r="992" spans="1:70">
      <c r="A992" t="s">
        <v>70</v>
      </c>
      <c r="B992" t="s">
        <v>71</v>
      </c>
      <c r="C992" t="s">
        <v>72</v>
      </c>
      <c r="D992" t="n">
        <v>2</v>
      </c>
      <c r="E992" t="s">
        <v>613</v>
      </c>
      <c r="F992" t="n">
        <v>-1</v>
      </c>
      <c r="G992" t="s">
        <v>74</v>
      </c>
      <c r="H992" t="s">
        <v>75</v>
      </c>
      <c r="I992" t="s"/>
      <c r="J992" t="s">
        <v>76</v>
      </c>
      <c r="K992" t="n">
        <v>57</v>
      </c>
      <c r="L992" t="s">
        <v>77</v>
      </c>
      <c r="M992" t="s"/>
      <c r="N992" t="s">
        <v>138</v>
      </c>
      <c r="O992" t="s">
        <v>79</v>
      </c>
      <c r="P992" t="s">
        <v>613</v>
      </c>
      <c r="Q992" t="s"/>
      <c r="R992" t="s">
        <v>80</v>
      </c>
      <c r="S992" t="s">
        <v>615</v>
      </c>
      <c r="T992" t="s">
        <v>82</v>
      </c>
      <c r="U992" t="s"/>
      <c r="V992" t="s">
        <v>83</v>
      </c>
      <c r="W992" t="s">
        <v>140</v>
      </c>
      <c r="X992" t="s"/>
      <c r="Y992" t="s">
        <v>85</v>
      </c>
      <c r="Z992">
        <f>HYPERLINK("https://hotelmonitor-cachepage.eclerx.com/savepage/tk_1542724425787706_sr_2029.html","info")</f>
        <v/>
      </c>
      <c r="AA992" t="n">
        <v>-2558964</v>
      </c>
      <c r="AB992" t="s"/>
      <c r="AC992" t="s"/>
      <c r="AD992" t="s">
        <v>86</v>
      </c>
      <c r="AE992" t="s"/>
      <c r="AF992" t="s"/>
      <c r="AG992" t="s"/>
      <c r="AH992" t="s"/>
      <c r="AI992" t="s"/>
      <c r="AJ992" t="s"/>
      <c r="AK992" t="s">
        <v>87</v>
      </c>
      <c r="AL992" t="s">
        <v>88</v>
      </c>
      <c r="AM992" t="s"/>
      <c r="AN992" t="s">
        <v>87</v>
      </c>
      <c r="AO992" t="s"/>
      <c r="AP992" t="n">
        <v>48</v>
      </c>
      <c r="AQ992" t="s">
        <v>89</v>
      </c>
      <c r="AR992" t="s">
        <v>96</v>
      </c>
      <c r="AS992" t="s"/>
      <c r="AT992" t="s">
        <v>91</v>
      </c>
      <c r="AU992" t="s"/>
      <c r="AV992" t="s"/>
      <c r="AW992" t="s"/>
      <c r="AX992" t="s"/>
      <c r="AY992" t="n">
        <v>2558964</v>
      </c>
      <c r="AZ992" t="s">
        <v>614</v>
      </c>
      <c r="BA992" t="s"/>
      <c r="BB992" t="n">
        <v>87413</v>
      </c>
      <c r="BC992" t="n">
        <v>11.370758</v>
      </c>
      <c r="BD992" t="n">
        <v>44.533102</v>
      </c>
      <c r="BE992" t="s"/>
      <c r="BF992" t="s"/>
      <c r="BG992" t="s"/>
      <c r="BH992" t="s"/>
      <c r="BI992" t="s"/>
      <c r="BJ992" t="s"/>
      <c r="BK992" t="s"/>
      <c r="BL992" t="s"/>
      <c r="BM992" t="s"/>
      <c r="BN992" t="s"/>
      <c r="BO992" t="s"/>
      <c r="BP992" t="s"/>
      <c r="BQ992" t="s"/>
      <c r="BR992" t="s">
        <v>93</v>
      </c>
    </row>
    <row r="993" spans="1:70">
      <c r="A993" t="s">
        <v>70</v>
      </c>
      <c r="B993" t="s">
        <v>71</v>
      </c>
      <c r="C993" t="s">
        <v>72</v>
      </c>
      <c r="D993" t="n">
        <v>2</v>
      </c>
      <c r="E993" t="s">
        <v>613</v>
      </c>
      <c r="F993" t="n">
        <v>-1</v>
      </c>
      <c r="G993" t="s">
        <v>74</v>
      </c>
      <c r="H993" t="s">
        <v>75</v>
      </c>
      <c r="I993" t="s"/>
      <c r="J993" t="s">
        <v>76</v>
      </c>
      <c r="K993" t="n">
        <v>65</v>
      </c>
      <c r="L993" t="s">
        <v>77</v>
      </c>
      <c r="M993" t="s"/>
      <c r="N993" t="s">
        <v>616</v>
      </c>
      <c r="O993" t="s">
        <v>79</v>
      </c>
      <c r="P993" t="s">
        <v>613</v>
      </c>
      <c r="Q993" t="s"/>
      <c r="R993" t="s">
        <v>80</v>
      </c>
      <c r="S993" t="s">
        <v>323</v>
      </c>
      <c r="T993" t="s">
        <v>82</v>
      </c>
      <c r="U993" t="s"/>
      <c r="V993" t="s">
        <v>83</v>
      </c>
      <c r="W993" t="s">
        <v>84</v>
      </c>
      <c r="X993" t="s"/>
      <c r="Y993" t="s">
        <v>85</v>
      </c>
      <c r="Z993">
        <f>HYPERLINK("https://hotelmonitor-cachepage.eclerx.com/savepage/tk_1542724425787706_sr_2029.html","info")</f>
        <v/>
      </c>
      <c r="AA993" t="n">
        <v>-2558964</v>
      </c>
      <c r="AB993" t="s"/>
      <c r="AC993" t="s"/>
      <c r="AD993" t="s">
        <v>86</v>
      </c>
      <c r="AE993" t="s"/>
      <c r="AF993" t="s"/>
      <c r="AG993" t="s"/>
      <c r="AH993" t="s"/>
      <c r="AI993" t="s"/>
      <c r="AJ993" t="s"/>
      <c r="AK993" t="s">
        <v>87</v>
      </c>
      <c r="AL993" t="s">
        <v>88</v>
      </c>
      <c r="AM993" t="s"/>
      <c r="AN993" t="s">
        <v>87</v>
      </c>
      <c r="AO993" t="s"/>
      <c r="AP993" t="n">
        <v>48</v>
      </c>
      <c r="AQ993" t="s">
        <v>89</v>
      </c>
      <c r="AR993" t="s">
        <v>96</v>
      </c>
      <c r="AS993" t="s"/>
      <c r="AT993" t="s">
        <v>91</v>
      </c>
      <c r="AU993" t="s"/>
      <c r="AV993" t="s"/>
      <c r="AW993" t="s"/>
      <c r="AX993" t="s"/>
      <c r="AY993" t="n">
        <v>2558964</v>
      </c>
      <c r="AZ993" t="s">
        <v>614</v>
      </c>
      <c r="BA993" t="s"/>
      <c r="BB993" t="n">
        <v>87413</v>
      </c>
      <c r="BC993" t="n">
        <v>11.370758</v>
      </c>
      <c r="BD993" t="n">
        <v>44.533102</v>
      </c>
      <c r="BE993" t="s"/>
      <c r="BF993" t="s"/>
      <c r="BG993" t="s"/>
      <c r="BH993" t="s"/>
      <c r="BI993" t="s"/>
      <c r="BJ993" t="s"/>
      <c r="BK993" t="s"/>
      <c r="BL993" t="s"/>
      <c r="BM993" t="s"/>
      <c r="BN993" t="s"/>
      <c r="BO993" t="s"/>
      <c r="BP993" t="s"/>
      <c r="BQ993" t="s"/>
      <c r="BR993" t="s">
        <v>93</v>
      </c>
    </row>
    <row r="994" spans="1:70">
      <c r="A994" t="s">
        <v>70</v>
      </c>
      <c r="B994" t="s">
        <v>71</v>
      </c>
      <c r="C994" t="s">
        <v>72</v>
      </c>
      <c r="D994" t="n">
        <v>2</v>
      </c>
      <c r="E994" t="s">
        <v>613</v>
      </c>
      <c r="F994" t="n">
        <v>-1</v>
      </c>
      <c r="G994" t="s">
        <v>74</v>
      </c>
      <c r="H994" t="s">
        <v>75</v>
      </c>
      <c r="I994" t="s"/>
      <c r="J994" t="s">
        <v>76</v>
      </c>
      <c r="K994" t="n">
        <v>76</v>
      </c>
      <c r="L994" t="s">
        <v>77</v>
      </c>
      <c r="M994" t="s"/>
      <c r="N994" t="s">
        <v>97</v>
      </c>
      <c r="O994" t="s">
        <v>79</v>
      </c>
      <c r="P994" t="s">
        <v>613</v>
      </c>
      <c r="Q994" t="s"/>
      <c r="R994" t="s">
        <v>80</v>
      </c>
      <c r="S994" t="s">
        <v>381</v>
      </c>
      <c r="T994" t="s">
        <v>82</v>
      </c>
      <c r="U994" t="s"/>
      <c r="V994" t="s">
        <v>83</v>
      </c>
      <c r="W994" t="s">
        <v>84</v>
      </c>
      <c r="X994" t="s"/>
      <c r="Y994" t="s">
        <v>85</v>
      </c>
      <c r="Z994">
        <f>HYPERLINK("https://hotelmonitor-cachepage.eclerx.com/savepage/tk_1542724425787706_sr_2029.html","info")</f>
        <v/>
      </c>
      <c r="AA994" t="n">
        <v>-2558964</v>
      </c>
      <c r="AB994" t="s"/>
      <c r="AC994" t="s"/>
      <c r="AD994" t="s">
        <v>86</v>
      </c>
      <c r="AE994" t="s"/>
      <c r="AF994" t="s"/>
      <c r="AG994" t="s"/>
      <c r="AH994" t="s"/>
      <c r="AI994" t="s"/>
      <c r="AJ994" t="s"/>
      <c r="AK994" t="s">
        <v>87</v>
      </c>
      <c r="AL994" t="s">
        <v>88</v>
      </c>
      <c r="AM994" t="s"/>
      <c r="AN994" t="s">
        <v>87</v>
      </c>
      <c r="AO994" t="s"/>
      <c r="AP994" t="n">
        <v>48</v>
      </c>
      <c r="AQ994" t="s">
        <v>89</v>
      </c>
      <c r="AR994" t="s">
        <v>99</v>
      </c>
      <c r="AS994" t="s"/>
      <c r="AT994" t="s">
        <v>91</v>
      </c>
      <c r="AU994" t="s"/>
      <c r="AV994" t="s"/>
      <c r="AW994" t="s"/>
      <c r="AX994" t="s"/>
      <c r="AY994" t="n">
        <v>2558964</v>
      </c>
      <c r="AZ994" t="s">
        <v>614</v>
      </c>
      <c r="BA994" t="s"/>
      <c r="BB994" t="n">
        <v>87413</v>
      </c>
      <c r="BC994" t="n">
        <v>11.370758</v>
      </c>
      <c r="BD994" t="n">
        <v>44.533102</v>
      </c>
      <c r="BE994" t="s"/>
      <c r="BF994" t="s"/>
      <c r="BG994" t="s"/>
      <c r="BH994" t="s"/>
      <c r="BI994" t="s"/>
      <c r="BJ994" t="s"/>
      <c r="BK994" t="s"/>
      <c r="BL994" t="s"/>
      <c r="BM994" t="s"/>
      <c r="BN994" t="s"/>
      <c r="BO994" t="s"/>
      <c r="BP994" t="s"/>
      <c r="BQ994" t="s"/>
      <c r="BR994" t="s">
        <v>93</v>
      </c>
    </row>
    <row r="995" spans="1:70">
      <c r="A995" t="s">
        <v>70</v>
      </c>
      <c r="B995" t="s">
        <v>71</v>
      </c>
      <c r="C995" t="s">
        <v>72</v>
      </c>
      <c r="D995" t="n">
        <v>2</v>
      </c>
      <c r="E995" t="s">
        <v>613</v>
      </c>
      <c r="F995" t="n">
        <v>-1</v>
      </c>
      <c r="G995" t="s">
        <v>74</v>
      </c>
      <c r="H995" t="s">
        <v>75</v>
      </c>
      <c r="I995" t="s"/>
      <c r="J995" t="s">
        <v>76</v>
      </c>
      <c r="K995" t="n">
        <v>79</v>
      </c>
      <c r="L995" t="s">
        <v>77</v>
      </c>
      <c r="M995" t="s"/>
      <c r="N995" t="s">
        <v>138</v>
      </c>
      <c r="O995" t="s">
        <v>79</v>
      </c>
      <c r="P995" t="s">
        <v>613</v>
      </c>
      <c r="Q995" t="s"/>
      <c r="R995" t="s">
        <v>80</v>
      </c>
      <c r="S995" t="s">
        <v>325</v>
      </c>
      <c r="T995" t="s">
        <v>82</v>
      </c>
      <c r="U995" t="s"/>
      <c r="V995" t="s">
        <v>83</v>
      </c>
      <c r="W995" t="s">
        <v>84</v>
      </c>
      <c r="X995" t="s"/>
      <c r="Y995" t="s">
        <v>85</v>
      </c>
      <c r="Z995">
        <f>HYPERLINK("https://hotelmonitor-cachepage.eclerx.com/savepage/tk_1542724425787706_sr_2029.html","info")</f>
        <v/>
      </c>
      <c r="AA995" t="n">
        <v>-2558964</v>
      </c>
      <c r="AB995" t="s"/>
      <c r="AC995" t="s"/>
      <c r="AD995" t="s">
        <v>86</v>
      </c>
      <c r="AE995" t="s"/>
      <c r="AF995" t="s"/>
      <c r="AG995" t="s"/>
      <c r="AH995" t="s"/>
      <c r="AI995" t="s"/>
      <c r="AJ995" t="s"/>
      <c r="AK995" t="s">
        <v>87</v>
      </c>
      <c r="AL995" t="s">
        <v>88</v>
      </c>
      <c r="AM995" t="s"/>
      <c r="AN995" t="s">
        <v>87</v>
      </c>
      <c r="AO995" t="s"/>
      <c r="AP995" t="n">
        <v>48</v>
      </c>
      <c r="AQ995" t="s">
        <v>89</v>
      </c>
      <c r="AR995" t="s">
        <v>96</v>
      </c>
      <c r="AS995" t="s"/>
      <c r="AT995" t="s">
        <v>91</v>
      </c>
      <c r="AU995" t="s"/>
      <c r="AV995" t="s"/>
      <c r="AW995" t="s"/>
      <c r="AX995" t="s"/>
      <c r="AY995" t="n">
        <v>2558964</v>
      </c>
      <c r="AZ995" t="s">
        <v>614</v>
      </c>
      <c r="BA995" t="s"/>
      <c r="BB995" t="n">
        <v>87413</v>
      </c>
      <c r="BC995" t="n">
        <v>11.370758</v>
      </c>
      <c r="BD995" t="n">
        <v>44.533102</v>
      </c>
      <c r="BE995" t="s"/>
      <c r="BF995" t="s"/>
      <c r="BG995" t="s"/>
      <c r="BH995" t="s"/>
      <c r="BI995" t="s"/>
      <c r="BJ995" t="s"/>
      <c r="BK995" t="s"/>
      <c r="BL995" t="s"/>
      <c r="BM995" t="s"/>
      <c r="BN995" t="s"/>
      <c r="BO995" t="s"/>
      <c r="BP995" t="s"/>
      <c r="BQ995" t="s"/>
      <c r="BR995" t="s">
        <v>93</v>
      </c>
    </row>
    <row r="996" spans="1:70">
      <c r="A996" t="s">
        <v>70</v>
      </c>
      <c r="B996" t="s">
        <v>71</v>
      </c>
      <c r="C996" t="s">
        <v>72</v>
      </c>
      <c r="D996" t="n">
        <v>2</v>
      </c>
      <c r="E996" t="s">
        <v>617</v>
      </c>
      <c r="F996" t="s"/>
      <c r="G996" t="s">
        <v>74</v>
      </c>
      <c r="H996" t="s">
        <v>75</v>
      </c>
      <c r="I996" t="s"/>
      <c r="J996" t="s">
        <v>76</v>
      </c>
      <c r="K996" t="n">
        <v>525</v>
      </c>
      <c r="L996" t="s">
        <v>77</v>
      </c>
      <c r="M996" t="s"/>
      <c r="N996" t="s">
        <v>138</v>
      </c>
      <c r="O996" t="s">
        <v>79</v>
      </c>
      <c r="P996" t="s">
        <v>617</v>
      </c>
      <c r="Q996" t="s"/>
      <c r="R996" t="s">
        <v>80</v>
      </c>
      <c r="S996" t="s">
        <v>618</v>
      </c>
      <c r="T996" t="s">
        <v>82</v>
      </c>
      <c r="U996" t="s"/>
      <c r="V996" t="s">
        <v>83</v>
      </c>
      <c r="W996" t="s">
        <v>84</v>
      </c>
      <c r="X996" t="s"/>
      <c r="Y996" t="s">
        <v>85</v>
      </c>
      <c r="Z996">
        <f>HYPERLINK("https://hotelmonitor-cachepage.eclerx.com/savepage/tk_15427245209831905_sr_2029.html","info")</f>
        <v/>
      </c>
      <c r="AA996" t="s"/>
      <c r="AB996" t="s"/>
      <c r="AC996" t="s"/>
      <c r="AD996" t="s">
        <v>86</v>
      </c>
      <c r="AE996" t="s"/>
      <c r="AF996" t="s"/>
      <c r="AG996" t="s"/>
      <c r="AH996" t="s"/>
      <c r="AI996" t="s"/>
      <c r="AJ996" t="s"/>
      <c r="AK996" t="s">
        <v>87</v>
      </c>
      <c r="AL996" t="s">
        <v>88</v>
      </c>
      <c r="AM996" t="s"/>
      <c r="AN996" t="s">
        <v>87</v>
      </c>
      <c r="AO996" t="s"/>
      <c r="AP996" t="n">
        <v>86</v>
      </c>
      <c r="AQ996" t="s">
        <v>89</v>
      </c>
      <c r="AR996" t="s">
        <v>96</v>
      </c>
      <c r="AS996" t="s"/>
      <c r="AT996" t="s">
        <v>91</v>
      </c>
      <c r="AU996" t="s"/>
      <c r="AV996" t="s"/>
      <c r="AW996" t="s"/>
      <c r="AX996" t="s"/>
      <c r="AY996" t="s"/>
      <c r="AZ996" t="s"/>
      <c r="BA996" t="s"/>
      <c r="BB996" t="n">
        <v>160251</v>
      </c>
      <c r="BC996" t="s"/>
      <c r="BD996" t="s"/>
      <c r="BE996" t="s"/>
      <c r="BF996" t="s"/>
      <c r="BG996" t="s"/>
      <c r="BH996" t="s"/>
      <c r="BI996" t="s"/>
      <c r="BJ996" t="s"/>
      <c r="BK996" t="s"/>
      <c r="BL996" t="s"/>
      <c r="BM996" t="s"/>
      <c r="BN996" t="s"/>
      <c r="BO996" t="s"/>
      <c r="BP996" t="s"/>
      <c r="BQ996" t="s"/>
      <c r="BR996" t="s">
        <v>93</v>
      </c>
    </row>
    <row r="997" spans="1:70">
      <c r="A997" t="s">
        <v>70</v>
      </c>
      <c r="B997" t="s">
        <v>71</v>
      </c>
      <c r="C997" t="s">
        <v>72</v>
      </c>
      <c r="D997" t="n">
        <v>2</v>
      </c>
      <c r="E997" t="s">
        <v>619</v>
      </c>
      <c r="F997" t="n">
        <v>-1</v>
      </c>
      <c r="G997" t="s">
        <v>74</v>
      </c>
      <c r="H997" t="s">
        <v>75</v>
      </c>
      <c r="I997" t="s"/>
      <c r="J997" t="s">
        <v>76</v>
      </c>
      <c r="K997" t="n">
        <v>114</v>
      </c>
      <c r="L997" t="s">
        <v>77</v>
      </c>
      <c r="M997" t="s"/>
      <c r="N997" t="s">
        <v>97</v>
      </c>
      <c r="O997" t="s">
        <v>79</v>
      </c>
      <c r="P997" t="s">
        <v>619</v>
      </c>
      <c r="Q997" t="s"/>
      <c r="R997" t="s">
        <v>80</v>
      </c>
      <c r="S997" t="s">
        <v>95</v>
      </c>
      <c r="T997" t="s">
        <v>82</v>
      </c>
      <c r="U997" t="s"/>
      <c r="V997" t="s">
        <v>83</v>
      </c>
      <c r="W997" t="s">
        <v>84</v>
      </c>
      <c r="X997" t="s"/>
      <c r="Y997" t="s">
        <v>85</v>
      </c>
      <c r="Z997">
        <f>HYPERLINK("https://hotelmonitor-cachepage.eclerx.com/savepage/tk_15427245012773716_sr_2029.html","info")</f>
        <v/>
      </c>
      <c r="AA997" t="n">
        <v>-2449676</v>
      </c>
      <c r="AB997" t="s"/>
      <c r="AC997" t="s"/>
      <c r="AD997" t="s">
        <v>86</v>
      </c>
      <c r="AE997" t="s"/>
      <c r="AF997" t="s"/>
      <c r="AG997" t="s"/>
      <c r="AH997" t="s"/>
      <c r="AI997" t="s"/>
      <c r="AJ997" t="s"/>
      <c r="AK997" t="s">
        <v>87</v>
      </c>
      <c r="AL997" t="s">
        <v>88</v>
      </c>
      <c r="AM997" t="s"/>
      <c r="AN997" t="s">
        <v>87</v>
      </c>
      <c r="AO997" t="s"/>
      <c r="AP997" t="n">
        <v>78</v>
      </c>
      <c r="AQ997" t="s">
        <v>89</v>
      </c>
      <c r="AR997" t="s">
        <v>99</v>
      </c>
      <c r="AS997" t="s"/>
      <c r="AT997" t="s">
        <v>91</v>
      </c>
      <c r="AU997" t="s"/>
      <c r="AV997" t="s"/>
      <c r="AW997" t="s"/>
      <c r="AX997" t="s"/>
      <c r="AY997" t="n">
        <v>2449676</v>
      </c>
      <c r="AZ997" t="s">
        <v>620</v>
      </c>
      <c r="BA997" t="s"/>
      <c r="BB997" t="n">
        <v>117938</v>
      </c>
      <c r="BC997" t="n">
        <v>12.210973</v>
      </c>
      <c r="BD997" t="n">
        <v>44.436127</v>
      </c>
      <c r="BE997" t="s"/>
      <c r="BF997" t="s"/>
      <c r="BG997" t="s"/>
      <c r="BH997" t="s"/>
      <c r="BI997" t="s"/>
      <c r="BJ997" t="s"/>
      <c r="BK997" t="s"/>
      <c r="BL997" t="s"/>
      <c r="BM997" t="s"/>
      <c r="BN997" t="s"/>
      <c r="BO997" t="s"/>
      <c r="BP997" t="s"/>
      <c r="BQ997" t="s"/>
      <c r="BR997" t="s">
        <v>93</v>
      </c>
    </row>
    <row r="998" spans="1:70">
      <c r="A998" t="s">
        <v>70</v>
      </c>
      <c r="B998" t="s">
        <v>71</v>
      </c>
      <c r="C998" t="s">
        <v>72</v>
      </c>
      <c r="D998" t="n">
        <v>2</v>
      </c>
      <c r="E998" t="s">
        <v>621</v>
      </c>
      <c r="F998" t="n">
        <v>2035345</v>
      </c>
      <c r="G998" t="s">
        <v>74</v>
      </c>
      <c r="H998" t="s">
        <v>75</v>
      </c>
      <c r="I998" t="s"/>
      <c r="J998" t="s">
        <v>76</v>
      </c>
      <c r="K998" t="n">
        <v>75</v>
      </c>
      <c r="L998" t="s">
        <v>77</v>
      </c>
      <c r="M998" t="s"/>
      <c r="N998" t="s">
        <v>184</v>
      </c>
      <c r="O998" t="s">
        <v>79</v>
      </c>
      <c r="P998" t="s">
        <v>622</v>
      </c>
      <c r="Q998" t="s"/>
      <c r="R998" t="s">
        <v>80</v>
      </c>
      <c r="S998" t="s">
        <v>175</v>
      </c>
      <c r="T998" t="s">
        <v>82</v>
      </c>
      <c r="U998" t="s"/>
      <c r="V998" t="s">
        <v>83</v>
      </c>
      <c r="W998" t="s">
        <v>140</v>
      </c>
      <c r="X998" t="s"/>
      <c r="Y998" t="s">
        <v>85</v>
      </c>
      <c r="Z998">
        <f>HYPERLINK("https://hotelmonitor-cachepage.eclerx.com/savepage/tk_15427244665616548_sr_2029.html","info")</f>
        <v/>
      </c>
      <c r="AA998" t="n">
        <v>18026</v>
      </c>
      <c r="AB998" t="s"/>
      <c r="AC998" t="s"/>
      <c r="AD998" t="s">
        <v>86</v>
      </c>
      <c r="AE998" t="s"/>
      <c r="AF998" t="s"/>
      <c r="AG998" t="s"/>
      <c r="AH998" t="s"/>
      <c r="AI998" t="s"/>
      <c r="AJ998" t="s"/>
      <c r="AK998" t="s">
        <v>87</v>
      </c>
      <c r="AL998" t="s">
        <v>88</v>
      </c>
      <c r="AM998" t="s"/>
      <c r="AN998" t="s">
        <v>87</v>
      </c>
      <c r="AO998" t="s"/>
      <c r="AP998" t="n">
        <v>64</v>
      </c>
      <c r="AQ998" t="s">
        <v>89</v>
      </c>
      <c r="AR998" t="s">
        <v>96</v>
      </c>
      <c r="AS998" t="s"/>
      <c r="AT998" t="s">
        <v>91</v>
      </c>
      <c r="AU998" t="s"/>
      <c r="AV998" t="s"/>
      <c r="AW998" t="s"/>
      <c r="AX998" t="s"/>
      <c r="AY998" t="n">
        <v>2312018</v>
      </c>
      <c r="AZ998" t="s">
        <v>623</v>
      </c>
      <c r="BA998" t="s"/>
      <c r="BB998" t="n">
        <v>71882</v>
      </c>
      <c r="BC998" t="n">
        <v>12.618654</v>
      </c>
      <c r="BD998" t="n">
        <v>44.03397</v>
      </c>
      <c r="BE998" t="s"/>
      <c r="BF998" t="s"/>
      <c r="BG998" t="s"/>
      <c r="BH998" t="s"/>
      <c r="BI998" t="s"/>
      <c r="BJ998" t="s"/>
      <c r="BK998" t="s"/>
      <c r="BL998" t="s"/>
      <c r="BM998" t="s"/>
      <c r="BN998" t="s"/>
      <c r="BO998" t="s"/>
      <c r="BP998" t="s"/>
      <c r="BQ998" t="s"/>
      <c r="BR998" t="s">
        <v>93</v>
      </c>
    </row>
    <row r="999" spans="1:70">
      <c r="A999" t="s">
        <v>70</v>
      </c>
      <c r="B999" t="s">
        <v>71</v>
      </c>
      <c r="C999" t="s">
        <v>72</v>
      </c>
      <c r="D999" t="n">
        <v>2</v>
      </c>
      <c r="E999" t="s">
        <v>621</v>
      </c>
      <c r="F999" t="n">
        <v>2035345</v>
      </c>
      <c r="G999" t="s">
        <v>74</v>
      </c>
      <c r="H999" t="s">
        <v>75</v>
      </c>
      <c r="I999" t="s"/>
      <c r="J999" t="s">
        <v>76</v>
      </c>
      <c r="K999" t="n">
        <v>77</v>
      </c>
      <c r="L999" t="s">
        <v>77</v>
      </c>
      <c r="M999" t="s"/>
      <c r="N999" t="s">
        <v>184</v>
      </c>
      <c r="O999" t="s">
        <v>79</v>
      </c>
      <c r="P999" t="s">
        <v>622</v>
      </c>
      <c r="Q999" t="s"/>
      <c r="R999" t="s">
        <v>80</v>
      </c>
      <c r="S999" t="s">
        <v>501</v>
      </c>
      <c r="T999" t="s">
        <v>82</v>
      </c>
      <c r="U999" t="s"/>
      <c r="V999" t="s">
        <v>83</v>
      </c>
      <c r="W999" t="s">
        <v>84</v>
      </c>
      <c r="X999" t="s"/>
      <c r="Y999" t="s">
        <v>85</v>
      </c>
      <c r="Z999">
        <f>HYPERLINK("https://hotelmonitor-cachepage.eclerx.com/savepage/tk_15427244665616548_sr_2029.html","info")</f>
        <v/>
      </c>
      <c r="AA999" t="n">
        <v>18026</v>
      </c>
      <c r="AB999" t="s"/>
      <c r="AC999" t="s"/>
      <c r="AD999" t="s">
        <v>86</v>
      </c>
      <c r="AE999" t="s"/>
      <c r="AF999" t="s"/>
      <c r="AG999" t="s"/>
      <c r="AH999" t="s"/>
      <c r="AI999" t="s"/>
      <c r="AJ999" t="s"/>
      <c r="AK999" t="s">
        <v>87</v>
      </c>
      <c r="AL999" t="s">
        <v>88</v>
      </c>
      <c r="AM999" t="s"/>
      <c r="AN999" t="s">
        <v>87</v>
      </c>
      <c r="AO999" t="s"/>
      <c r="AP999" t="n">
        <v>64</v>
      </c>
      <c r="AQ999" t="s">
        <v>89</v>
      </c>
      <c r="AR999" t="s">
        <v>96</v>
      </c>
      <c r="AS999" t="s"/>
      <c r="AT999" t="s">
        <v>91</v>
      </c>
      <c r="AU999" t="s"/>
      <c r="AV999" t="s"/>
      <c r="AW999" t="s"/>
      <c r="AX999" t="s"/>
      <c r="AY999" t="n">
        <v>2312018</v>
      </c>
      <c r="AZ999" t="s">
        <v>623</v>
      </c>
      <c r="BA999" t="s"/>
      <c r="BB999" t="n">
        <v>71882</v>
      </c>
      <c r="BC999" t="n">
        <v>12.618654</v>
      </c>
      <c r="BD999" t="n">
        <v>44.03397</v>
      </c>
      <c r="BE999" t="s"/>
      <c r="BF999" t="s"/>
      <c r="BG999" t="s"/>
      <c r="BH999" t="s"/>
      <c r="BI999" t="s"/>
      <c r="BJ999" t="s"/>
      <c r="BK999" t="s"/>
      <c r="BL999" t="s"/>
      <c r="BM999" t="s"/>
      <c r="BN999" t="s"/>
      <c r="BO999" t="s"/>
      <c r="BP999" t="s"/>
      <c r="BQ999" t="s"/>
      <c r="BR999" t="s">
        <v>93</v>
      </c>
    </row>
    <row r="1000" spans="1:70">
      <c r="A1000" t="s">
        <v>70</v>
      </c>
      <c r="B1000" t="s">
        <v>71</v>
      </c>
      <c r="C1000" t="s">
        <v>72</v>
      </c>
      <c r="D1000" t="n">
        <v>2</v>
      </c>
      <c r="E1000" t="s">
        <v>624</v>
      </c>
      <c r="F1000" t="n">
        <v>-1</v>
      </c>
      <c r="G1000" t="s">
        <v>74</v>
      </c>
      <c r="H1000" t="s">
        <v>75</v>
      </c>
      <c r="I1000" t="s"/>
      <c r="J1000" t="s">
        <v>76</v>
      </c>
      <c r="K1000" t="n">
        <v>137</v>
      </c>
      <c r="L1000" t="s">
        <v>77</v>
      </c>
      <c r="M1000" t="s"/>
      <c r="N1000" t="s">
        <v>625</v>
      </c>
      <c r="O1000" t="s">
        <v>79</v>
      </c>
      <c r="P1000" t="s">
        <v>624</v>
      </c>
      <c r="Q1000" t="s"/>
      <c r="R1000" t="s">
        <v>80</v>
      </c>
      <c r="S1000" t="s">
        <v>288</v>
      </c>
      <c r="T1000" t="s">
        <v>82</v>
      </c>
      <c r="U1000" t="s"/>
      <c r="V1000" t="s">
        <v>83</v>
      </c>
      <c r="W1000" t="s">
        <v>84</v>
      </c>
      <c r="X1000" t="s"/>
      <c r="Y1000" t="s">
        <v>85</v>
      </c>
      <c r="Z1000">
        <f>HYPERLINK("https://hotelmonitor-cachepage.eclerx.com/savepage/tk_15427245064692802_sr_2029.html","info")</f>
        <v/>
      </c>
      <c r="AA1000" t="n">
        <v>-3775193</v>
      </c>
      <c r="AB1000" t="s"/>
      <c r="AC1000" t="s"/>
      <c r="AD1000" t="s">
        <v>86</v>
      </c>
      <c r="AE1000" t="s"/>
      <c r="AF1000" t="s"/>
      <c r="AG1000" t="s"/>
      <c r="AH1000" t="s"/>
      <c r="AI1000" t="s"/>
      <c r="AJ1000" t="s"/>
      <c r="AK1000" t="s">
        <v>87</v>
      </c>
      <c r="AL1000" t="s">
        <v>88</v>
      </c>
      <c r="AM1000" t="s"/>
      <c r="AN1000" t="s">
        <v>87</v>
      </c>
      <c r="AO1000" t="s"/>
      <c r="AP1000" t="n">
        <v>80</v>
      </c>
      <c r="AQ1000" t="s">
        <v>89</v>
      </c>
      <c r="AR1000" t="s">
        <v>90</v>
      </c>
      <c r="AS1000" t="s"/>
      <c r="AT1000" t="s">
        <v>91</v>
      </c>
      <c r="AU1000" t="s"/>
      <c r="AV1000" t="s"/>
      <c r="AW1000" t="s"/>
      <c r="AX1000" t="s"/>
      <c r="AY1000" t="n">
        <v>3775193</v>
      </c>
      <c r="AZ1000" t="s">
        <v>626</v>
      </c>
      <c r="BA1000" t="s"/>
      <c r="BB1000" t="n">
        <v>94422</v>
      </c>
      <c r="BC1000" t="n">
        <v>12.344866991043</v>
      </c>
      <c r="BD1000" t="n">
        <v>44.309543164168</v>
      </c>
      <c r="BE1000" t="s"/>
      <c r="BF1000" t="s"/>
      <c r="BG1000" t="s"/>
      <c r="BH1000" t="s"/>
      <c r="BI1000" t="s"/>
      <c r="BJ1000" t="s"/>
      <c r="BK1000" t="s"/>
      <c r="BL1000" t="s"/>
      <c r="BM1000" t="s"/>
      <c r="BN1000" t="s"/>
      <c r="BO1000" t="s"/>
      <c r="BP1000" t="s"/>
      <c r="BQ1000" t="s"/>
      <c r="BR1000" t="s">
        <v>93</v>
      </c>
    </row>
    <row r="1001" spans="1:70">
      <c r="A1001" t="s">
        <v>70</v>
      </c>
      <c r="B1001" t="s">
        <v>71</v>
      </c>
      <c r="C1001" t="s">
        <v>72</v>
      </c>
      <c r="D1001" t="n">
        <v>2</v>
      </c>
      <c r="E1001" t="s">
        <v>624</v>
      </c>
      <c r="F1001" t="n">
        <v>-1</v>
      </c>
      <c r="G1001" t="s">
        <v>74</v>
      </c>
      <c r="H1001" t="s">
        <v>75</v>
      </c>
      <c r="I1001" t="s"/>
      <c r="J1001" t="s">
        <v>76</v>
      </c>
      <c r="K1001" t="n">
        <v>139</v>
      </c>
      <c r="L1001" t="s">
        <v>77</v>
      </c>
      <c r="M1001" t="s"/>
      <c r="N1001" t="s">
        <v>153</v>
      </c>
      <c r="O1001" t="s">
        <v>79</v>
      </c>
      <c r="P1001" t="s">
        <v>624</v>
      </c>
      <c r="Q1001" t="s"/>
      <c r="R1001" t="s">
        <v>80</v>
      </c>
      <c r="S1001" t="s">
        <v>575</v>
      </c>
      <c r="T1001" t="s">
        <v>82</v>
      </c>
      <c r="U1001" t="s"/>
      <c r="V1001" t="s">
        <v>83</v>
      </c>
      <c r="W1001" t="s">
        <v>84</v>
      </c>
      <c r="X1001" t="s"/>
      <c r="Y1001" t="s">
        <v>85</v>
      </c>
      <c r="Z1001">
        <f>HYPERLINK("https://hotelmonitor-cachepage.eclerx.com/savepage/tk_15427245064692802_sr_2029.html","info")</f>
        <v/>
      </c>
      <c r="AA1001" t="n">
        <v>-3775193</v>
      </c>
      <c r="AB1001" t="s"/>
      <c r="AC1001" t="s"/>
      <c r="AD1001" t="s">
        <v>86</v>
      </c>
      <c r="AE1001" t="s"/>
      <c r="AF1001" t="s"/>
      <c r="AG1001" t="s"/>
      <c r="AH1001" t="s"/>
      <c r="AI1001" t="s"/>
      <c r="AJ1001" t="s"/>
      <c r="AK1001" t="s">
        <v>87</v>
      </c>
      <c r="AL1001" t="s">
        <v>88</v>
      </c>
      <c r="AM1001" t="s"/>
      <c r="AN1001" t="s">
        <v>87</v>
      </c>
      <c r="AO1001" t="s"/>
      <c r="AP1001" t="n">
        <v>80</v>
      </c>
      <c r="AQ1001" t="s">
        <v>89</v>
      </c>
      <c r="AR1001" t="s">
        <v>96</v>
      </c>
      <c r="AS1001" t="s"/>
      <c r="AT1001" t="s">
        <v>91</v>
      </c>
      <c r="AU1001" t="s"/>
      <c r="AV1001" t="s"/>
      <c r="AW1001" t="s"/>
      <c r="AX1001" t="s"/>
      <c r="AY1001" t="n">
        <v>3775193</v>
      </c>
      <c r="AZ1001" t="s">
        <v>626</v>
      </c>
      <c r="BA1001" t="s"/>
      <c r="BB1001" t="n">
        <v>94422</v>
      </c>
      <c r="BC1001" t="n">
        <v>12.344866991043</v>
      </c>
      <c r="BD1001" t="n">
        <v>44.309543164168</v>
      </c>
      <c r="BE1001" t="s"/>
      <c r="BF1001" t="s"/>
      <c r="BG1001" t="s"/>
      <c r="BH1001" t="s"/>
      <c r="BI1001" t="s"/>
      <c r="BJ1001" t="s"/>
      <c r="BK1001" t="s"/>
      <c r="BL1001" t="s"/>
      <c r="BM1001" t="s"/>
      <c r="BN1001" t="s"/>
      <c r="BO1001" t="s"/>
      <c r="BP1001" t="s"/>
      <c r="BQ1001" t="s"/>
      <c r="BR1001" t="s">
        <v>93</v>
      </c>
    </row>
    <row r="1002" spans="1:70">
      <c r="A1002" t="s">
        <v>70</v>
      </c>
      <c r="B1002" t="s">
        <v>71</v>
      </c>
      <c r="C1002" t="s">
        <v>72</v>
      </c>
      <c r="D1002" t="n">
        <v>2</v>
      </c>
      <c r="E1002" t="s">
        <v>624</v>
      </c>
      <c r="F1002" t="n">
        <v>-1</v>
      </c>
      <c r="G1002" t="s">
        <v>74</v>
      </c>
      <c r="H1002" t="s">
        <v>75</v>
      </c>
      <c r="I1002" t="s"/>
      <c r="J1002" t="s">
        <v>76</v>
      </c>
      <c r="K1002" t="n">
        <v>155</v>
      </c>
      <c r="L1002" t="s">
        <v>77</v>
      </c>
      <c r="M1002" t="s"/>
      <c r="N1002" t="s">
        <v>627</v>
      </c>
      <c r="O1002" t="s">
        <v>79</v>
      </c>
      <c r="P1002" t="s">
        <v>624</v>
      </c>
      <c r="Q1002" t="s"/>
      <c r="R1002" t="s">
        <v>80</v>
      </c>
      <c r="S1002" t="s">
        <v>628</v>
      </c>
      <c r="T1002" t="s">
        <v>82</v>
      </c>
      <c r="U1002" t="s"/>
      <c r="V1002" t="s">
        <v>83</v>
      </c>
      <c r="W1002" t="s">
        <v>84</v>
      </c>
      <c r="X1002" t="s"/>
      <c r="Y1002" t="s">
        <v>85</v>
      </c>
      <c r="Z1002">
        <f>HYPERLINK("https://hotelmonitor-cachepage.eclerx.com/savepage/tk_15427245064692802_sr_2029.html","info")</f>
        <v/>
      </c>
      <c r="AA1002" t="n">
        <v>-3775193</v>
      </c>
      <c r="AB1002" t="s"/>
      <c r="AC1002" t="s"/>
      <c r="AD1002" t="s">
        <v>86</v>
      </c>
      <c r="AE1002" t="s"/>
      <c r="AF1002" t="s"/>
      <c r="AG1002" t="s"/>
      <c r="AH1002" t="s"/>
      <c r="AI1002" t="s"/>
      <c r="AJ1002" t="s"/>
      <c r="AK1002" t="s">
        <v>87</v>
      </c>
      <c r="AL1002" t="s">
        <v>88</v>
      </c>
      <c r="AM1002" t="s"/>
      <c r="AN1002" t="s">
        <v>87</v>
      </c>
      <c r="AO1002" t="s"/>
      <c r="AP1002" t="n">
        <v>80</v>
      </c>
      <c r="AQ1002" t="s">
        <v>89</v>
      </c>
      <c r="AR1002" t="s">
        <v>96</v>
      </c>
      <c r="AS1002" t="s"/>
      <c r="AT1002" t="s">
        <v>91</v>
      </c>
      <c r="AU1002" t="s"/>
      <c r="AV1002" t="s"/>
      <c r="AW1002" t="s"/>
      <c r="AX1002" t="s"/>
      <c r="AY1002" t="n">
        <v>3775193</v>
      </c>
      <c r="AZ1002" t="s">
        <v>626</v>
      </c>
      <c r="BA1002" t="s"/>
      <c r="BB1002" t="n">
        <v>94422</v>
      </c>
      <c r="BC1002" t="n">
        <v>12.344866991043</v>
      </c>
      <c r="BD1002" t="n">
        <v>44.309543164168</v>
      </c>
      <c r="BE1002" t="s"/>
      <c r="BF1002" t="s"/>
      <c r="BG1002" t="s"/>
      <c r="BH1002" t="s"/>
      <c r="BI1002" t="s"/>
      <c r="BJ1002" t="s"/>
      <c r="BK1002" t="s"/>
      <c r="BL1002" t="s"/>
      <c r="BM1002" t="s"/>
      <c r="BN1002" t="s"/>
      <c r="BO1002" t="s"/>
      <c r="BP1002" t="s"/>
      <c r="BQ1002" t="s"/>
      <c r="BR1002" t="s">
        <v>93</v>
      </c>
    </row>
    <row r="1003" spans="1:70">
      <c r="A1003" t="s">
        <v>70</v>
      </c>
      <c r="B1003" t="s">
        <v>71</v>
      </c>
      <c r="C1003" t="s">
        <v>72</v>
      </c>
      <c r="D1003" t="n">
        <v>2</v>
      </c>
      <c r="E1003" t="s">
        <v>624</v>
      </c>
      <c r="F1003" t="n">
        <v>-1</v>
      </c>
      <c r="G1003" t="s">
        <v>74</v>
      </c>
      <c r="H1003" t="s">
        <v>75</v>
      </c>
      <c r="I1003" t="s"/>
      <c r="J1003" t="s">
        <v>76</v>
      </c>
      <c r="K1003" t="n">
        <v>166</v>
      </c>
      <c r="L1003" t="s">
        <v>77</v>
      </c>
      <c r="M1003" t="s"/>
      <c r="N1003" t="s">
        <v>629</v>
      </c>
      <c r="O1003" t="s">
        <v>79</v>
      </c>
      <c r="P1003" t="s">
        <v>624</v>
      </c>
      <c r="Q1003" t="s"/>
      <c r="R1003" t="s">
        <v>80</v>
      </c>
      <c r="S1003" t="s">
        <v>374</v>
      </c>
      <c r="T1003" t="s">
        <v>82</v>
      </c>
      <c r="U1003" t="s"/>
      <c r="V1003" t="s">
        <v>83</v>
      </c>
      <c r="W1003" t="s">
        <v>84</v>
      </c>
      <c r="X1003" t="s"/>
      <c r="Y1003" t="s">
        <v>85</v>
      </c>
      <c r="Z1003">
        <f>HYPERLINK("https://hotelmonitor-cachepage.eclerx.com/savepage/tk_15427245064692802_sr_2029.html","info")</f>
        <v/>
      </c>
      <c r="AA1003" t="n">
        <v>-3775193</v>
      </c>
      <c r="AB1003" t="s"/>
      <c r="AC1003" t="s"/>
      <c r="AD1003" t="s">
        <v>86</v>
      </c>
      <c r="AE1003" t="s"/>
      <c r="AF1003" t="s"/>
      <c r="AG1003" t="s"/>
      <c r="AH1003" t="s"/>
      <c r="AI1003" t="s"/>
      <c r="AJ1003" t="s"/>
      <c r="AK1003" t="s">
        <v>87</v>
      </c>
      <c r="AL1003" t="s">
        <v>88</v>
      </c>
      <c r="AM1003" t="s"/>
      <c r="AN1003" t="s">
        <v>87</v>
      </c>
      <c r="AO1003" t="s"/>
      <c r="AP1003" t="n">
        <v>80</v>
      </c>
      <c r="AQ1003" t="s">
        <v>89</v>
      </c>
      <c r="AR1003" t="s">
        <v>96</v>
      </c>
      <c r="AS1003" t="s"/>
      <c r="AT1003" t="s">
        <v>91</v>
      </c>
      <c r="AU1003" t="s"/>
      <c r="AV1003" t="s"/>
      <c r="AW1003" t="s"/>
      <c r="AX1003" t="s"/>
      <c r="AY1003" t="n">
        <v>3775193</v>
      </c>
      <c r="AZ1003" t="s">
        <v>626</v>
      </c>
      <c r="BA1003" t="s"/>
      <c r="BB1003" t="n">
        <v>94422</v>
      </c>
      <c r="BC1003" t="n">
        <v>12.344866991043</v>
      </c>
      <c r="BD1003" t="n">
        <v>44.309543164168</v>
      </c>
      <c r="BE1003" t="s"/>
      <c r="BF1003" t="s"/>
      <c r="BG1003" t="s"/>
      <c r="BH1003" t="s"/>
      <c r="BI1003" t="s"/>
      <c r="BJ1003" t="s"/>
      <c r="BK1003" t="s"/>
      <c r="BL1003" t="s"/>
      <c r="BM1003" t="s"/>
      <c r="BN1003" t="s"/>
      <c r="BO1003" t="s"/>
      <c r="BP1003" t="s"/>
      <c r="BQ1003" t="s"/>
      <c r="BR1003" t="s">
        <v>93</v>
      </c>
    </row>
    <row r="1004" spans="1:70">
      <c r="A1004" t="s">
        <v>70</v>
      </c>
      <c r="B1004" t="s">
        <v>71</v>
      </c>
      <c r="C1004" t="s">
        <v>72</v>
      </c>
      <c r="D1004" t="n">
        <v>2</v>
      </c>
      <c r="E1004" t="s">
        <v>624</v>
      </c>
      <c r="F1004" t="n">
        <v>-1</v>
      </c>
      <c r="G1004" t="s">
        <v>74</v>
      </c>
      <c r="H1004" t="s">
        <v>75</v>
      </c>
      <c r="I1004" t="s"/>
      <c r="J1004" t="s">
        <v>76</v>
      </c>
      <c r="K1004" t="n">
        <v>190</v>
      </c>
      <c r="L1004" t="s">
        <v>77</v>
      </c>
      <c r="M1004" t="s"/>
      <c r="N1004" t="s">
        <v>135</v>
      </c>
      <c r="O1004" t="s">
        <v>79</v>
      </c>
      <c r="P1004" t="s">
        <v>624</v>
      </c>
      <c r="Q1004" t="s"/>
      <c r="R1004" t="s">
        <v>80</v>
      </c>
      <c r="S1004" t="s">
        <v>630</v>
      </c>
      <c r="T1004" t="s">
        <v>82</v>
      </c>
      <c r="U1004" t="s"/>
      <c r="V1004" t="s">
        <v>83</v>
      </c>
      <c r="W1004" t="s">
        <v>84</v>
      </c>
      <c r="X1004" t="s"/>
      <c r="Y1004" t="s">
        <v>85</v>
      </c>
      <c r="Z1004">
        <f>HYPERLINK("https://hotelmonitor-cachepage.eclerx.com/savepage/tk_15427245064692802_sr_2029.html","info")</f>
        <v/>
      </c>
      <c r="AA1004" t="n">
        <v>-3775193</v>
      </c>
      <c r="AB1004" t="s"/>
      <c r="AC1004" t="s"/>
      <c r="AD1004" t="s">
        <v>86</v>
      </c>
      <c r="AE1004" t="s"/>
      <c r="AF1004" t="s"/>
      <c r="AG1004" t="s"/>
      <c r="AH1004" t="s"/>
      <c r="AI1004" t="s"/>
      <c r="AJ1004" t="s"/>
      <c r="AK1004" t="s">
        <v>87</v>
      </c>
      <c r="AL1004" t="s">
        <v>88</v>
      </c>
      <c r="AM1004" t="s"/>
      <c r="AN1004" t="s">
        <v>87</v>
      </c>
      <c r="AO1004" t="s"/>
      <c r="AP1004" t="n">
        <v>80</v>
      </c>
      <c r="AQ1004" t="s">
        <v>89</v>
      </c>
      <c r="AR1004" t="s">
        <v>90</v>
      </c>
      <c r="AS1004" t="s"/>
      <c r="AT1004" t="s">
        <v>91</v>
      </c>
      <c r="AU1004" t="s"/>
      <c r="AV1004" t="s"/>
      <c r="AW1004" t="s"/>
      <c r="AX1004" t="s"/>
      <c r="AY1004" t="n">
        <v>3775193</v>
      </c>
      <c r="AZ1004" t="s">
        <v>626</v>
      </c>
      <c r="BA1004" t="s"/>
      <c r="BB1004" t="n">
        <v>94422</v>
      </c>
      <c r="BC1004" t="n">
        <v>12.344866991043</v>
      </c>
      <c r="BD1004" t="n">
        <v>44.309543164168</v>
      </c>
      <c r="BE1004" t="s"/>
      <c r="BF1004" t="s"/>
      <c r="BG1004" t="s"/>
      <c r="BH1004" t="s"/>
      <c r="BI1004" t="s"/>
      <c r="BJ1004" t="s"/>
      <c r="BK1004" t="s"/>
      <c r="BL1004" t="s"/>
      <c r="BM1004" t="s"/>
      <c r="BN1004" t="s"/>
      <c r="BO1004" t="s"/>
      <c r="BP1004" t="s"/>
      <c r="BQ1004" t="s"/>
      <c r="BR1004" t="s">
        <v>93</v>
      </c>
    </row>
    <row r="1005" spans="1:70">
      <c r="A1005" t="s">
        <v>70</v>
      </c>
      <c r="B1005" t="s">
        <v>71</v>
      </c>
      <c r="C1005" t="s">
        <v>72</v>
      </c>
      <c r="D1005" t="n">
        <v>2</v>
      </c>
      <c r="E1005" t="s">
        <v>631</v>
      </c>
      <c r="F1005" t="n">
        <v>-1</v>
      </c>
      <c r="G1005" t="s">
        <v>74</v>
      </c>
      <c r="H1005" t="s">
        <v>75</v>
      </c>
      <c r="I1005" t="s"/>
      <c r="J1005" t="s">
        <v>76</v>
      </c>
      <c r="K1005" t="n">
        <v>95</v>
      </c>
      <c r="L1005" t="s">
        <v>77</v>
      </c>
      <c r="M1005" t="s"/>
      <c r="N1005" t="s">
        <v>131</v>
      </c>
      <c r="O1005" t="s">
        <v>79</v>
      </c>
      <c r="P1005" t="s">
        <v>631</v>
      </c>
      <c r="Q1005" t="s"/>
      <c r="R1005" t="s">
        <v>80</v>
      </c>
      <c r="S1005" t="s">
        <v>218</v>
      </c>
      <c r="T1005" t="s">
        <v>82</v>
      </c>
      <c r="U1005" t="s"/>
      <c r="V1005" t="s">
        <v>83</v>
      </c>
      <c r="W1005" t="s">
        <v>84</v>
      </c>
      <c r="X1005" t="s"/>
      <c r="Y1005" t="s">
        <v>85</v>
      </c>
      <c r="Z1005">
        <f>HYPERLINK("https://hotelmonitor-cachepage.eclerx.com/savepage/tk_1542724423507802_sr_2029.html","info")</f>
        <v/>
      </c>
      <c r="AA1005" t="n">
        <v>-3489443</v>
      </c>
      <c r="AB1005" t="s"/>
      <c r="AC1005" t="s"/>
      <c r="AD1005" t="s">
        <v>86</v>
      </c>
      <c r="AE1005" t="s"/>
      <c r="AF1005" t="s"/>
      <c r="AG1005" t="s"/>
      <c r="AH1005" t="s"/>
      <c r="AI1005" t="s"/>
      <c r="AJ1005" t="s"/>
      <c r="AK1005" t="s">
        <v>87</v>
      </c>
      <c r="AL1005" t="s">
        <v>88</v>
      </c>
      <c r="AM1005" t="s"/>
      <c r="AN1005" t="s">
        <v>87</v>
      </c>
      <c r="AO1005" t="s"/>
      <c r="AP1005" t="n">
        <v>47</v>
      </c>
      <c r="AQ1005" t="s">
        <v>89</v>
      </c>
      <c r="AR1005" t="s">
        <v>99</v>
      </c>
      <c r="AS1005" t="s"/>
      <c r="AT1005" t="s">
        <v>91</v>
      </c>
      <c r="AU1005" t="s"/>
      <c r="AV1005" t="s"/>
      <c r="AW1005" t="s"/>
      <c r="AX1005" t="s"/>
      <c r="AY1005" t="n">
        <v>3489443</v>
      </c>
      <c r="AZ1005" t="s">
        <v>632</v>
      </c>
      <c r="BA1005" t="s"/>
      <c r="BB1005" t="n">
        <v>158242</v>
      </c>
      <c r="BC1005" t="n">
        <v>11.348212</v>
      </c>
      <c r="BD1005" t="n">
        <v>44.497563</v>
      </c>
      <c r="BE1005" t="s"/>
      <c r="BF1005" t="s"/>
      <c r="BG1005" t="s"/>
      <c r="BH1005" t="s"/>
      <c r="BI1005" t="s"/>
      <c r="BJ1005" t="s"/>
      <c r="BK1005" t="s"/>
      <c r="BL1005" t="s"/>
      <c r="BM1005" t="s"/>
      <c r="BN1005" t="s"/>
      <c r="BO1005" t="s"/>
      <c r="BP1005" t="s"/>
      <c r="BQ1005" t="s"/>
      <c r="BR1005" t="s">
        <v>93</v>
      </c>
    </row>
    <row r="1006" spans="1:70">
      <c r="A1006" t="s">
        <v>70</v>
      </c>
      <c r="B1006" t="s">
        <v>71</v>
      </c>
      <c r="C1006" t="s">
        <v>72</v>
      </c>
      <c r="D1006" t="n">
        <v>2</v>
      </c>
      <c r="E1006" t="s">
        <v>633</v>
      </c>
      <c r="F1006" t="n">
        <v>-1</v>
      </c>
      <c r="G1006" t="s">
        <v>74</v>
      </c>
      <c r="H1006" t="s">
        <v>75</v>
      </c>
      <c r="I1006" t="s"/>
      <c r="J1006" t="s">
        <v>76</v>
      </c>
      <c r="K1006" t="n">
        <v>128</v>
      </c>
      <c r="L1006" t="s">
        <v>77</v>
      </c>
      <c r="M1006" t="s"/>
      <c r="N1006" t="s">
        <v>634</v>
      </c>
      <c r="O1006" t="s">
        <v>79</v>
      </c>
      <c r="P1006" t="s">
        <v>633</v>
      </c>
      <c r="Q1006" t="s"/>
      <c r="R1006" t="s">
        <v>80</v>
      </c>
      <c r="S1006" t="s">
        <v>107</v>
      </c>
      <c r="T1006" t="s">
        <v>82</v>
      </c>
      <c r="U1006" t="s"/>
      <c r="V1006" t="s">
        <v>83</v>
      </c>
      <c r="W1006" t="s">
        <v>84</v>
      </c>
      <c r="X1006" t="s"/>
      <c r="Y1006" t="s">
        <v>85</v>
      </c>
      <c r="Z1006">
        <f>HYPERLINK("https://hotelmonitor-cachepage.eclerx.com/savepage/tk_15427244589654574_sr_2029.html","info")</f>
        <v/>
      </c>
      <c r="AA1006" t="n">
        <v>-6796335</v>
      </c>
      <c r="AB1006" t="s"/>
      <c r="AC1006" t="s"/>
      <c r="AD1006" t="s">
        <v>86</v>
      </c>
      <c r="AE1006" t="s"/>
      <c r="AF1006" t="s"/>
      <c r="AG1006" t="s"/>
      <c r="AH1006" t="s"/>
      <c r="AI1006" t="s"/>
      <c r="AJ1006" t="s"/>
      <c r="AK1006" t="s">
        <v>87</v>
      </c>
      <c r="AL1006" t="s">
        <v>88</v>
      </c>
      <c r="AM1006" t="s"/>
      <c r="AN1006" t="s">
        <v>87</v>
      </c>
      <c r="AO1006" t="s"/>
      <c r="AP1006" t="n">
        <v>61</v>
      </c>
      <c r="AQ1006" t="s">
        <v>89</v>
      </c>
      <c r="AR1006" t="s">
        <v>542</v>
      </c>
      <c r="AS1006" t="s"/>
      <c r="AT1006" t="s">
        <v>91</v>
      </c>
      <c r="AU1006" t="s"/>
      <c r="AV1006" t="s"/>
      <c r="AW1006" t="s"/>
      <c r="AX1006" t="s"/>
      <c r="AY1006" t="n">
        <v>6796335</v>
      </c>
      <c r="AZ1006" t="s">
        <v>560</v>
      </c>
      <c r="BA1006" t="s"/>
      <c r="BB1006" t="n">
        <v>169525</v>
      </c>
      <c r="BC1006" t="s"/>
      <c r="BD1006" t="s"/>
      <c r="BE1006" t="s"/>
      <c r="BF1006" t="s"/>
      <c r="BG1006" t="s"/>
      <c r="BH1006" t="s"/>
      <c r="BI1006" t="s"/>
      <c r="BJ1006" t="s"/>
      <c r="BK1006" t="s"/>
      <c r="BL1006" t="s"/>
      <c r="BM1006" t="s"/>
      <c r="BN1006" t="s"/>
      <c r="BO1006" t="s"/>
      <c r="BP1006" t="s"/>
      <c r="BQ1006" t="s"/>
      <c r="BR1006" t="s">
        <v>93</v>
      </c>
    </row>
    <row r="1007" spans="1:70">
      <c r="A1007" t="s">
        <v>70</v>
      </c>
      <c r="B1007" t="s">
        <v>71</v>
      </c>
      <c r="C1007" t="s">
        <v>72</v>
      </c>
      <c r="D1007" t="n">
        <v>2</v>
      </c>
      <c r="E1007" t="s">
        <v>635</v>
      </c>
      <c r="F1007" t="n">
        <v>4460682</v>
      </c>
      <c r="G1007" t="s">
        <v>74</v>
      </c>
      <c r="H1007" t="s">
        <v>75</v>
      </c>
      <c r="I1007" t="s"/>
      <c r="J1007" t="s">
        <v>76</v>
      </c>
      <c r="K1007" t="n">
        <v>510</v>
      </c>
      <c r="L1007" t="s">
        <v>77</v>
      </c>
      <c r="M1007" t="s"/>
      <c r="N1007" t="s">
        <v>636</v>
      </c>
      <c r="O1007" t="s">
        <v>79</v>
      </c>
      <c r="P1007" t="s">
        <v>637</v>
      </c>
      <c r="Q1007" t="s"/>
      <c r="R1007" t="s">
        <v>80</v>
      </c>
      <c r="S1007" t="s">
        <v>638</v>
      </c>
      <c r="T1007" t="s">
        <v>82</v>
      </c>
      <c r="U1007" t="s"/>
      <c r="V1007" t="s">
        <v>83</v>
      </c>
      <c r="W1007" t="s">
        <v>84</v>
      </c>
      <c r="X1007" t="s"/>
      <c r="Y1007" t="s">
        <v>85</v>
      </c>
      <c r="Z1007">
        <f>HYPERLINK("https://hotelmonitor-cachepage.eclerx.com/savepage/tk_15427244941688857_sr_2029.html","info")</f>
        <v/>
      </c>
      <c r="AA1007" t="n">
        <v>336249</v>
      </c>
      <c r="AB1007" t="s"/>
      <c r="AC1007" t="s"/>
      <c r="AD1007" t="s">
        <v>86</v>
      </c>
      <c r="AE1007" t="s"/>
      <c r="AF1007" t="s"/>
      <c r="AG1007" t="s"/>
      <c r="AH1007" t="s"/>
      <c r="AI1007" t="s"/>
      <c r="AJ1007" t="s"/>
      <c r="AK1007" t="s">
        <v>87</v>
      </c>
      <c r="AL1007" t="s">
        <v>88</v>
      </c>
      <c r="AM1007" t="s"/>
      <c r="AN1007" t="s">
        <v>87</v>
      </c>
      <c r="AO1007" t="s"/>
      <c r="AP1007" t="n">
        <v>75</v>
      </c>
      <c r="AQ1007" t="s">
        <v>89</v>
      </c>
      <c r="AR1007" t="s">
        <v>96</v>
      </c>
      <c r="AS1007" t="s"/>
      <c r="AT1007" t="s">
        <v>91</v>
      </c>
      <c r="AU1007" t="s"/>
      <c r="AV1007" t="s"/>
      <c r="AW1007" t="s"/>
      <c r="AX1007" t="s"/>
      <c r="AY1007" t="n">
        <v>6666913</v>
      </c>
      <c r="AZ1007" t="s">
        <v>639</v>
      </c>
      <c r="BA1007" t="s"/>
      <c r="BB1007" t="n">
        <v>64828</v>
      </c>
      <c r="BC1007" t="n">
        <v>12.689225077629</v>
      </c>
      <c r="BD1007" t="n">
        <v>43.858853774862</v>
      </c>
      <c r="BE1007" t="s"/>
      <c r="BF1007" t="s"/>
      <c r="BG1007" t="s"/>
      <c r="BH1007" t="s"/>
      <c r="BI1007" t="s"/>
      <c r="BJ1007" t="s"/>
      <c r="BK1007" t="s"/>
      <c r="BL1007" t="s"/>
      <c r="BM1007" t="s"/>
      <c r="BN1007" t="s"/>
      <c r="BO1007" t="s"/>
      <c r="BP1007" t="s"/>
      <c r="BQ1007" t="s"/>
      <c r="BR1007" t="s">
        <v>93</v>
      </c>
    </row>
    <row r="1008" spans="1:70">
      <c r="A1008" t="s">
        <v>70</v>
      </c>
      <c r="B1008" t="s">
        <v>71</v>
      </c>
      <c r="C1008" t="s">
        <v>72</v>
      </c>
      <c r="D1008" t="n">
        <v>2</v>
      </c>
      <c r="E1008" t="s">
        <v>635</v>
      </c>
      <c r="F1008" t="n">
        <v>4460682</v>
      </c>
      <c r="G1008" t="s">
        <v>74</v>
      </c>
      <c r="H1008" t="s">
        <v>75</v>
      </c>
      <c r="I1008" t="s"/>
      <c r="J1008" t="s">
        <v>76</v>
      </c>
      <c r="K1008" t="n">
        <v>510</v>
      </c>
      <c r="L1008" t="s">
        <v>77</v>
      </c>
      <c r="M1008" t="s"/>
      <c r="N1008" t="s">
        <v>640</v>
      </c>
      <c r="O1008" t="s">
        <v>79</v>
      </c>
      <c r="P1008" t="s">
        <v>637</v>
      </c>
      <c r="Q1008" t="s"/>
      <c r="R1008" t="s">
        <v>80</v>
      </c>
      <c r="S1008" t="s">
        <v>638</v>
      </c>
      <c r="T1008" t="s">
        <v>82</v>
      </c>
      <c r="U1008" t="s"/>
      <c r="V1008" t="s">
        <v>83</v>
      </c>
      <c r="W1008" t="s">
        <v>84</v>
      </c>
      <c r="X1008" t="s"/>
      <c r="Y1008" t="s">
        <v>85</v>
      </c>
      <c r="Z1008">
        <f>HYPERLINK("https://hotelmonitor-cachepage.eclerx.com/savepage/tk_15427244941688857_sr_2029.html","info")</f>
        <v/>
      </c>
      <c r="AA1008" t="n">
        <v>336249</v>
      </c>
      <c r="AB1008" t="s"/>
      <c r="AC1008" t="s"/>
      <c r="AD1008" t="s">
        <v>86</v>
      </c>
      <c r="AE1008" t="s"/>
      <c r="AF1008" t="s"/>
      <c r="AG1008" t="s"/>
      <c r="AH1008" t="s"/>
      <c r="AI1008" t="s"/>
      <c r="AJ1008" t="s"/>
      <c r="AK1008" t="s">
        <v>87</v>
      </c>
      <c r="AL1008" t="s">
        <v>88</v>
      </c>
      <c r="AM1008" t="s"/>
      <c r="AN1008" t="s">
        <v>87</v>
      </c>
      <c r="AO1008" t="s"/>
      <c r="AP1008" t="n">
        <v>75</v>
      </c>
      <c r="AQ1008" t="s">
        <v>89</v>
      </c>
      <c r="AR1008" t="s">
        <v>96</v>
      </c>
      <c r="AS1008" t="s"/>
      <c r="AT1008" t="s">
        <v>91</v>
      </c>
      <c r="AU1008" t="s"/>
      <c r="AV1008" t="s"/>
      <c r="AW1008" t="s"/>
      <c r="AX1008" t="s"/>
      <c r="AY1008" t="n">
        <v>6666913</v>
      </c>
      <c r="AZ1008" t="s">
        <v>639</v>
      </c>
      <c r="BA1008" t="s"/>
      <c r="BB1008" t="n">
        <v>64828</v>
      </c>
      <c r="BC1008" t="n">
        <v>12.689225077629</v>
      </c>
      <c r="BD1008" t="n">
        <v>43.858853774862</v>
      </c>
      <c r="BE1008" t="s"/>
      <c r="BF1008" t="s"/>
      <c r="BG1008" t="s"/>
      <c r="BH1008" t="s"/>
      <c r="BI1008" t="s"/>
      <c r="BJ1008" t="s"/>
      <c r="BK1008" t="s"/>
      <c r="BL1008" t="s"/>
      <c r="BM1008" t="s"/>
      <c r="BN1008" t="s"/>
      <c r="BO1008" t="s"/>
      <c r="BP1008" t="s"/>
      <c r="BQ1008" t="s"/>
      <c r="BR1008" t="s">
        <v>93</v>
      </c>
    </row>
    <row r="1009" spans="1:70">
      <c r="A1009" t="s">
        <v>70</v>
      </c>
      <c r="B1009" t="s">
        <v>71</v>
      </c>
      <c r="C1009" t="s">
        <v>72</v>
      </c>
      <c r="D1009" t="n">
        <v>2</v>
      </c>
      <c r="E1009" t="s">
        <v>635</v>
      </c>
      <c r="F1009" t="n">
        <v>4460682</v>
      </c>
      <c r="G1009" t="s">
        <v>74</v>
      </c>
      <c r="H1009" t="s">
        <v>75</v>
      </c>
      <c r="I1009" t="s"/>
      <c r="J1009" t="s">
        <v>76</v>
      </c>
      <c r="K1009" t="n">
        <v>510</v>
      </c>
      <c r="L1009" t="s">
        <v>77</v>
      </c>
      <c r="M1009" t="s"/>
      <c r="N1009" t="s">
        <v>641</v>
      </c>
      <c r="O1009" t="s">
        <v>79</v>
      </c>
      <c r="P1009" t="s">
        <v>637</v>
      </c>
      <c r="Q1009" t="s"/>
      <c r="R1009" t="s">
        <v>80</v>
      </c>
      <c r="S1009" t="s">
        <v>638</v>
      </c>
      <c r="T1009" t="s">
        <v>82</v>
      </c>
      <c r="U1009" t="s"/>
      <c r="V1009" t="s">
        <v>83</v>
      </c>
      <c r="W1009" t="s">
        <v>84</v>
      </c>
      <c r="X1009" t="s"/>
      <c r="Y1009" t="s">
        <v>85</v>
      </c>
      <c r="Z1009">
        <f>HYPERLINK("https://hotelmonitor-cachepage.eclerx.com/savepage/tk_15427244941688857_sr_2029.html","info")</f>
        <v/>
      </c>
      <c r="AA1009" t="n">
        <v>336249</v>
      </c>
      <c r="AB1009" t="s"/>
      <c r="AC1009" t="s"/>
      <c r="AD1009" t="s">
        <v>86</v>
      </c>
      <c r="AE1009" t="s"/>
      <c r="AF1009" t="s"/>
      <c r="AG1009" t="s"/>
      <c r="AH1009" t="s"/>
      <c r="AI1009" t="s"/>
      <c r="AJ1009" t="s"/>
      <c r="AK1009" t="s">
        <v>87</v>
      </c>
      <c r="AL1009" t="s">
        <v>88</v>
      </c>
      <c r="AM1009" t="s"/>
      <c r="AN1009" t="s">
        <v>87</v>
      </c>
      <c r="AO1009" t="s"/>
      <c r="AP1009" t="n">
        <v>75</v>
      </c>
      <c r="AQ1009" t="s">
        <v>89</v>
      </c>
      <c r="AR1009" t="s">
        <v>96</v>
      </c>
      <c r="AS1009" t="s"/>
      <c r="AT1009" t="s">
        <v>91</v>
      </c>
      <c r="AU1009" t="s"/>
      <c r="AV1009" t="s"/>
      <c r="AW1009" t="s"/>
      <c r="AX1009" t="s"/>
      <c r="AY1009" t="n">
        <v>6666913</v>
      </c>
      <c r="AZ1009" t="s">
        <v>639</v>
      </c>
      <c r="BA1009" t="s"/>
      <c r="BB1009" t="n">
        <v>64828</v>
      </c>
      <c r="BC1009" t="n">
        <v>12.689225077629</v>
      </c>
      <c r="BD1009" t="n">
        <v>43.858853774862</v>
      </c>
      <c r="BE1009" t="s"/>
      <c r="BF1009" t="s"/>
      <c r="BG1009" t="s"/>
      <c r="BH1009" t="s"/>
      <c r="BI1009" t="s"/>
      <c r="BJ1009" t="s"/>
      <c r="BK1009" t="s"/>
      <c r="BL1009" t="s"/>
      <c r="BM1009" t="s"/>
      <c r="BN1009" t="s"/>
      <c r="BO1009" t="s"/>
      <c r="BP1009" t="s"/>
      <c r="BQ1009" t="s"/>
      <c r="BR1009" t="s">
        <v>93</v>
      </c>
    </row>
    <row r="1010" spans="1:70">
      <c r="A1010" t="s">
        <v>70</v>
      </c>
      <c r="B1010" t="s">
        <v>71</v>
      </c>
      <c r="C1010" t="s">
        <v>72</v>
      </c>
      <c r="D1010" t="n">
        <v>2</v>
      </c>
      <c r="E1010" t="s">
        <v>642</v>
      </c>
      <c r="F1010" t="n">
        <v>-1</v>
      </c>
      <c r="G1010" t="s">
        <v>74</v>
      </c>
      <c r="H1010" t="s">
        <v>75</v>
      </c>
      <c r="I1010" t="s"/>
      <c r="J1010" t="s">
        <v>76</v>
      </c>
      <c r="K1010" t="n">
        <v>88</v>
      </c>
      <c r="L1010" t="s">
        <v>77</v>
      </c>
      <c r="M1010" t="s"/>
      <c r="N1010" t="s">
        <v>643</v>
      </c>
      <c r="O1010" t="s">
        <v>79</v>
      </c>
      <c r="P1010" t="s">
        <v>642</v>
      </c>
      <c r="Q1010" t="s"/>
      <c r="R1010" t="s">
        <v>80</v>
      </c>
      <c r="S1010" t="s">
        <v>539</v>
      </c>
      <c r="T1010" t="s">
        <v>82</v>
      </c>
      <c r="U1010" t="s"/>
      <c r="V1010" t="s">
        <v>83</v>
      </c>
      <c r="W1010" t="s">
        <v>140</v>
      </c>
      <c r="X1010" t="s"/>
      <c r="Y1010" t="s">
        <v>85</v>
      </c>
      <c r="Z1010">
        <f>HYPERLINK("https://hotelmonitor-cachepage.eclerx.com/savepage/tk_15427244309349768_sr_2029.html","info")</f>
        <v/>
      </c>
      <c r="AA1010" t="n">
        <v>-3721242</v>
      </c>
      <c r="AB1010" t="s"/>
      <c r="AC1010" t="s"/>
      <c r="AD1010" t="s">
        <v>86</v>
      </c>
      <c r="AE1010" t="s"/>
      <c r="AF1010" t="s"/>
      <c r="AG1010" t="s"/>
      <c r="AH1010" t="s"/>
      <c r="AI1010" t="s"/>
      <c r="AJ1010" t="s"/>
      <c r="AK1010" t="s">
        <v>87</v>
      </c>
      <c r="AL1010" t="s">
        <v>88</v>
      </c>
      <c r="AM1010" t="s"/>
      <c r="AN1010" t="s">
        <v>87</v>
      </c>
      <c r="AO1010" t="s"/>
      <c r="AP1010" t="n">
        <v>50</v>
      </c>
      <c r="AQ1010" t="s">
        <v>89</v>
      </c>
      <c r="AR1010" t="s">
        <v>96</v>
      </c>
      <c r="AS1010" t="s"/>
      <c r="AT1010" t="s">
        <v>91</v>
      </c>
      <c r="AU1010" t="s"/>
      <c r="AV1010" t="s"/>
      <c r="AW1010" t="s"/>
      <c r="AX1010" t="s"/>
      <c r="AY1010" t="n">
        <v>3721242</v>
      </c>
      <c r="AZ1010" t="s">
        <v>644</v>
      </c>
      <c r="BA1010" t="s"/>
      <c r="BB1010" t="n">
        <v>111195</v>
      </c>
      <c r="BC1010" t="n">
        <v>11.344758542759</v>
      </c>
      <c r="BD1010" t="n">
        <v>44.501919897791</v>
      </c>
      <c r="BE1010" t="s"/>
      <c r="BF1010" t="s"/>
      <c r="BG1010" t="s"/>
      <c r="BH1010" t="s"/>
      <c r="BI1010" t="s"/>
      <c r="BJ1010" t="s"/>
      <c r="BK1010" t="s"/>
      <c r="BL1010" t="s"/>
      <c r="BM1010" t="s"/>
      <c r="BN1010" t="s"/>
      <c r="BO1010" t="s"/>
      <c r="BP1010" t="s"/>
      <c r="BQ1010" t="s"/>
      <c r="BR1010" t="s">
        <v>93</v>
      </c>
    </row>
    <row r="1011" spans="1:70">
      <c r="A1011" t="s">
        <v>70</v>
      </c>
      <c r="B1011" t="s">
        <v>71</v>
      </c>
      <c r="C1011" t="s">
        <v>72</v>
      </c>
      <c r="D1011" t="n">
        <v>2</v>
      </c>
      <c r="E1011" t="s">
        <v>642</v>
      </c>
      <c r="F1011" t="n">
        <v>-1</v>
      </c>
      <c r="G1011" t="s">
        <v>74</v>
      </c>
      <c r="H1011" t="s">
        <v>75</v>
      </c>
      <c r="I1011" t="s"/>
      <c r="J1011" t="s">
        <v>76</v>
      </c>
      <c r="K1011" t="n">
        <v>92</v>
      </c>
      <c r="L1011" t="s">
        <v>77</v>
      </c>
      <c r="M1011" t="s"/>
      <c r="N1011" t="s">
        <v>97</v>
      </c>
      <c r="O1011" t="s">
        <v>79</v>
      </c>
      <c r="P1011" t="s">
        <v>642</v>
      </c>
      <c r="Q1011" t="s"/>
      <c r="R1011" t="s">
        <v>80</v>
      </c>
      <c r="S1011" t="s">
        <v>405</v>
      </c>
      <c r="T1011" t="s">
        <v>82</v>
      </c>
      <c r="U1011" t="s"/>
      <c r="V1011" t="s">
        <v>83</v>
      </c>
      <c r="W1011" t="s">
        <v>140</v>
      </c>
      <c r="X1011" t="s"/>
      <c r="Y1011" t="s">
        <v>85</v>
      </c>
      <c r="Z1011">
        <f>HYPERLINK("https://hotelmonitor-cachepage.eclerx.com/savepage/tk_15427244309349768_sr_2029.html","info")</f>
        <v/>
      </c>
      <c r="AA1011" t="n">
        <v>-3721242</v>
      </c>
      <c r="AB1011" t="s"/>
      <c r="AC1011" t="s"/>
      <c r="AD1011" t="s">
        <v>86</v>
      </c>
      <c r="AE1011" t="s"/>
      <c r="AF1011" t="s"/>
      <c r="AG1011" t="s"/>
      <c r="AH1011" t="s"/>
      <c r="AI1011" t="s"/>
      <c r="AJ1011" t="s"/>
      <c r="AK1011" t="s">
        <v>87</v>
      </c>
      <c r="AL1011" t="s">
        <v>88</v>
      </c>
      <c r="AM1011" t="s"/>
      <c r="AN1011" t="s">
        <v>87</v>
      </c>
      <c r="AO1011" t="s"/>
      <c r="AP1011" t="n">
        <v>50</v>
      </c>
      <c r="AQ1011" t="s">
        <v>89</v>
      </c>
      <c r="AR1011" t="s">
        <v>99</v>
      </c>
      <c r="AS1011" t="s"/>
      <c r="AT1011" t="s">
        <v>91</v>
      </c>
      <c r="AU1011" t="s"/>
      <c r="AV1011" t="s"/>
      <c r="AW1011" t="s"/>
      <c r="AX1011" t="s"/>
      <c r="AY1011" t="n">
        <v>3721242</v>
      </c>
      <c r="AZ1011" t="s">
        <v>644</v>
      </c>
      <c r="BA1011" t="s"/>
      <c r="BB1011" t="n">
        <v>111195</v>
      </c>
      <c r="BC1011" t="n">
        <v>11.344758542759</v>
      </c>
      <c r="BD1011" t="n">
        <v>44.501919897791</v>
      </c>
      <c r="BE1011" t="s"/>
      <c r="BF1011" t="s"/>
      <c r="BG1011" t="s"/>
      <c r="BH1011" t="s"/>
      <c r="BI1011" t="s"/>
      <c r="BJ1011" t="s"/>
      <c r="BK1011" t="s"/>
      <c r="BL1011" t="s"/>
      <c r="BM1011" t="s"/>
      <c r="BN1011" t="s"/>
      <c r="BO1011" t="s"/>
      <c r="BP1011" t="s"/>
      <c r="BQ1011" t="s"/>
      <c r="BR1011" t="s">
        <v>93</v>
      </c>
    </row>
    <row r="1012" spans="1:70">
      <c r="A1012" t="s">
        <v>70</v>
      </c>
      <c r="B1012" t="s">
        <v>71</v>
      </c>
      <c r="C1012" t="s">
        <v>72</v>
      </c>
      <c r="D1012" t="n">
        <v>2</v>
      </c>
      <c r="E1012" t="s">
        <v>642</v>
      </c>
      <c r="F1012" t="n">
        <v>-1</v>
      </c>
      <c r="G1012" t="s">
        <v>74</v>
      </c>
      <c r="H1012" t="s">
        <v>75</v>
      </c>
      <c r="I1012" t="s"/>
      <c r="J1012" t="s">
        <v>76</v>
      </c>
      <c r="K1012" t="n">
        <v>95</v>
      </c>
      <c r="L1012" t="s">
        <v>77</v>
      </c>
      <c r="M1012" t="s"/>
      <c r="N1012" t="s">
        <v>138</v>
      </c>
      <c r="O1012" t="s">
        <v>79</v>
      </c>
      <c r="P1012" t="s">
        <v>642</v>
      </c>
      <c r="Q1012" t="s"/>
      <c r="R1012" t="s">
        <v>80</v>
      </c>
      <c r="S1012" t="s">
        <v>218</v>
      </c>
      <c r="T1012" t="s">
        <v>82</v>
      </c>
      <c r="U1012" t="s"/>
      <c r="V1012" t="s">
        <v>83</v>
      </c>
      <c r="W1012" t="s">
        <v>140</v>
      </c>
      <c r="X1012" t="s"/>
      <c r="Y1012" t="s">
        <v>85</v>
      </c>
      <c r="Z1012">
        <f>HYPERLINK("https://hotelmonitor-cachepage.eclerx.com/savepage/tk_15427244309349768_sr_2029.html","info")</f>
        <v/>
      </c>
      <c r="AA1012" t="n">
        <v>-3721242</v>
      </c>
      <c r="AB1012" t="s"/>
      <c r="AC1012" t="s"/>
      <c r="AD1012" t="s">
        <v>86</v>
      </c>
      <c r="AE1012" t="s"/>
      <c r="AF1012" t="s"/>
      <c r="AG1012" t="s"/>
      <c r="AH1012" t="s"/>
      <c r="AI1012" t="s"/>
      <c r="AJ1012" t="s"/>
      <c r="AK1012" t="s">
        <v>87</v>
      </c>
      <c r="AL1012" t="s">
        <v>88</v>
      </c>
      <c r="AM1012" t="s"/>
      <c r="AN1012" t="s">
        <v>87</v>
      </c>
      <c r="AO1012" t="s"/>
      <c r="AP1012" t="n">
        <v>50</v>
      </c>
      <c r="AQ1012" t="s">
        <v>89</v>
      </c>
      <c r="AR1012" t="s">
        <v>96</v>
      </c>
      <c r="AS1012" t="s"/>
      <c r="AT1012" t="s">
        <v>91</v>
      </c>
      <c r="AU1012" t="s"/>
      <c r="AV1012" t="s"/>
      <c r="AW1012" t="s"/>
      <c r="AX1012" t="s"/>
      <c r="AY1012" t="n">
        <v>3721242</v>
      </c>
      <c r="AZ1012" t="s">
        <v>644</v>
      </c>
      <c r="BA1012" t="s"/>
      <c r="BB1012" t="n">
        <v>111195</v>
      </c>
      <c r="BC1012" t="n">
        <v>11.344758542759</v>
      </c>
      <c r="BD1012" t="n">
        <v>44.501919897791</v>
      </c>
      <c r="BE1012" t="s"/>
      <c r="BF1012" t="s"/>
      <c r="BG1012" t="s"/>
      <c r="BH1012" t="s"/>
      <c r="BI1012" t="s"/>
      <c r="BJ1012" t="s"/>
      <c r="BK1012" t="s"/>
      <c r="BL1012" t="s"/>
      <c r="BM1012" t="s"/>
      <c r="BN1012" t="s"/>
      <c r="BO1012" t="s"/>
      <c r="BP1012" t="s"/>
      <c r="BQ1012" t="s"/>
      <c r="BR1012" t="s">
        <v>93</v>
      </c>
    </row>
    <row r="1013" spans="1:70">
      <c r="A1013" t="s">
        <v>70</v>
      </c>
      <c r="B1013" t="s">
        <v>71</v>
      </c>
      <c r="C1013" t="s">
        <v>72</v>
      </c>
      <c r="D1013" t="n">
        <v>2</v>
      </c>
      <c r="E1013" t="s">
        <v>642</v>
      </c>
      <c r="F1013" t="n">
        <v>-1</v>
      </c>
      <c r="G1013" t="s">
        <v>74</v>
      </c>
      <c r="H1013" t="s">
        <v>75</v>
      </c>
      <c r="I1013" t="s"/>
      <c r="J1013" t="s">
        <v>76</v>
      </c>
      <c r="K1013" t="n">
        <v>104</v>
      </c>
      <c r="L1013" t="s">
        <v>77</v>
      </c>
      <c r="M1013" t="s"/>
      <c r="N1013" t="s">
        <v>645</v>
      </c>
      <c r="O1013" t="s">
        <v>79</v>
      </c>
      <c r="P1013" t="s">
        <v>642</v>
      </c>
      <c r="Q1013" t="s"/>
      <c r="R1013" t="s">
        <v>80</v>
      </c>
      <c r="S1013" t="s">
        <v>130</v>
      </c>
      <c r="T1013" t="s">
        <v>82</v>
      </c>
      <c r="U1013" t="s"/>
      <c r="V1013" t="s">
        <v>83</v>
      </c>
      <c r="W1013" t="s">
        <v>140</v>
      </c>
      <c r="X1013" t="s"/>
      <c r="Y1013" t="s">
        <v>85</v>
      </c>
      <c r="Z1013">
        <f>HYPERLINK("https://hotelmonitor-cachepage.eclerx.com/savepage/tk_15427244309349768_sr_2029.html","info")</f>
        <v/>
      </c>
      <c r="AA1013" t="n">
        <v>-3721242</v>
      </c>
      <c r="AB1013" t="s"/>
      <c r="AC1013" t="s"/>
      <c r="AD1013" t="s">
        <v>86</v>
      </c>
      <c r="AE1013" t="s"/>
      <c r="AF1013" t="s"/>
      <c r="AG1013" t="s"/>
      <c r="AH1013" t="s"/>
      <c r="AI1013" t="s"/>
      <c r="AJ1013" t="s"/>
      <c r="AK1013" t="s">
        <v>87</v>
      </c>
      <c r="AL1013" t="s">
        <v>88</v>
      </c>
      <c r="AM1013" t="s"/>
      <c r="AN1013" t="s">
        <v>87</v>
      </c>
      <c r="AO1013" t="s"/>
      <c r="AP1013" t="n">
        <v>50</v>
      </c>
      <c r="AQ1013" t="s">
        <v>89</v>
      </c>
      <c r="AR1013" t="s">
        <v>96</v>
      </c>
      <c r="AS1013" t="s"/>
      <c r="AT1013" t="s">
        <v>91</v>
      </c>
      <c r="AU1013" t="s"/>
      <c r="AV1013" t="s"/>
      <c r="AW1013" t="s"/>
      <c r="AX1013" t="s"/>
      <c r="AY1013" t="n">
        <v>3721242</v>
      </c>
      <c r="AZ1013" t="s">
        <v>644</v>
      </c>
      <c r="BA1013" t="s"/>
      <c r="BB1013" t="n">
        <v>111195</v>
      </c>
      <c r="BC1013" t="n">
        <v>11.344758542759</v>
      </c>
      <c r="BD1013" t="n">
        <v>44.501919897791</v>
      </c>
      <c r="BE1013" t="s"/>
      <c r="BF1013" t="s"/>
      <c r="BG1013" t="s"/>
      <c r="BH1013" t="s"/>
      <c r="BI1013" t="s"/>
      <c r="BJ1013" t="s"/>
      <c r="BK1013" t="s"/>
      <c r="BL1013" t="s"/>
      <c r="BM1013" t="s"/>
      <c r="BN1013" t="s"/>
      <c r="BO1013" t="s"/>
      <c r="BP1013" t="s"/>
      <c r="BQ1013" t="s"/>
      <c r="BR1013" t="s">
        <v>93</v>
      </c>
    </row>
    <row r="1014" spans="1:70">
      <c r="A1014" t="s">
        <v>70</v>
      </c>
      <c r="B1014" t="s">
        <v>71</v>
      </c>
      <c r="C1014" t="s">
        <v>72</v>
      </c>
      <c r="D1014" t="n">
        <v>2</v>
      </c>
      <c r="E1014" t="s">
        <v>642</v>
      </c>
      <c r="F1014" t="n">
        <v>-1</v>
      </c>
      <c r="G1014" t="s">
        <v>74</v>
      </c>
      <c r="H1014" t="s">
        <v>75</v>
      </c>
      <c r="I1014" t="s"/>
      <c r="J1014" t="s">
        <v>76</v>
      </c>
      <c r="K1014" t="n">
        <v>108</v>
      </c>
      <c r="L1014" t="s">
        <v>77</v>
      </c>
      <c r="M1014" t="s"/>
      <c r="N1014" t="s">
        <v>339</v>
      </c>
      <c r="O1014" t="s">
        <v>79</v>
      </c>
      <c r="P1014" t="s">
        <v>642</v>
      </c>
      <c r="Q1014" t="s"/>
      <c r="R1014" t="s">
        <v>80</v>
      </c>
      <c r="S1014" t="s">
        <v>234</v>
      </c>
      <c r="T1014" t="s">
        <v>82</v>
      </c>
      <c r="U1014" t="s"/>
      <c r="V1014" t="s">
        <v>83</v>
      </c>
      <c r="W1014" t="s">
        <v>140</v>
      </c>
      <c r="X1014" t="s"/>
      <c r="Y1014" t="s">
        <v>85</v>
      </c>
      <c r="Z1014">
        <f>HYPERLINK("https://hotelmonitor-cachepage.eclerx.com/savepage/tk_15427244309349768_sr_2029.html","info")</f>
        <v/>
      </c>
      <c r="AA1014" t="n">
        <v>-3721242</v>
      </c>
      <c r="AB1014" t="s"/>
      <c r="AC1014" t="s"/>
      <c r="AD1014" t="s">
        <v>86</v>
      </c>
      <c r="AE1014" t="s"/>
      <c r="AF1014" t="s"/>
      <c r="AG1014" t="s"/>
      <c r="AH1014" t="s"/>
      <c r="AI1014" t="s"/>
      <c r="AJ1014" t="s"/>
      <c r="AK1014" t="s">
        <v>87</v>
      </c>
      <c r="AL1014" t="s">
        <v>88</v>
      </c>
      <c r="AM1014" t="s"/>
      <c r="AN1014" t="s">
        <v>87</v>
      </c>
      <c r="AO1014" t="s"/>
      <c r="AP1014" t="n">
        <v>50</v>
      </c>
      <c r="AQ1014" t="s">
        <v>89</v>
      </c>
      <c r="AR1014" t="s">
        <v>99</v>
      </c>
      <c r="AS1014" t="s"/>
      <c r="AT1014" t="s">
        <v>91</v>
      </c>
      <c r="AU1014" t="s"/>
      <c r="AV1014" t="s"/>
      <c r="AW1014" t="s"/>
      <c r="AX1014" t="s"/>
      <c r="AY1014" t="n">
        <v>3721242</v>
      </c>
      <c r="AZ1014" t="s">
        <v>644</v>
      </c>
      <c r="BA1014" t="s"/>
      <c r="BB1014" t="n">
        <v>111195</v>
      </c>
      <c r="BC1014" t="n">
        <v>11.344758542759</v>
      </c>
      <c r="BD1014" t="n">
        <v>44.501919897791</v>
      </c>
      <c r="BE1014" t="s"/>
      <c r="BF1014" t="s"/>
      <c r="BG1014" t="s"/>
      <c r="BH1014" t="s"/>
      <c r="BI1014" t="s"/>
      <c r="BJ1014" t="s"/>
      <c r="BK1014" t="s"/>
      <c r="BL1014" t="s"/>
      <c r="BM1014" t="s"/>
      <c r="BN1014" t="s"/>
      <c r="BO1014" t="s"/>
      <c r="BP1014" t="s"/>
      <c r="BQ1014" t="s"/>
      <c r="BR1014" t="s">
        <v>93</v>
      </c>
    </row>
    <row r="1015" spans="1:70">
      <c r="A1015" t="s">
        <v>70</v>
      </c>
      <c r="B1015" t="s">
        <v>71</v>
      </c>
      <c r="C1015" t="s">
        <v>72</v>
      </c>
      <c r="D1015" t="n">
        <v>2</v>
      </c>
      <c r="E1015" t="s">
        <v>642</v>
      </c>
      <c r="F1015" t="n">
        <v>-1</v>
      </c>
      <c r="G1015" t="s">
        <v>74</v>
      </c>
      <c r="H1015" t="s">
        <v>75</v>
      </c>
      <c r="I1015" t="s"/>
      <c r="J1015" t="s">
        <v>76</v>
      </c>
      <c r="K1015" t="n">
        <v>119</v>
      </c>
      <c r="L1015" t="s">
        <v>77</v>
      </c>
      <c r="M1015" t="s"/>
      <c r="N1015" t="s">
        <v>643</v>
      </c>
      <c r="O1015" t="s">
        <v>79</v>
      </c>
      <c r="P1015" t="s">
        <v>642</v>
      </c>
      <c r="Q1015" t="s"/>
      <c r="R1015" t="s">
        <v>80</v>
      </c>
      <c r="S1015" t="s">
        <v>409</v>
      </c>
      <c r="T1015" t="s">
        <v>82</v>
      </c>
      <c r="U1015" t="s"/>
      <c r="V1015" t="s">
        <v>83</v>
      </c>
      <c r="W1015" t="s">
        <v>84</v>
      </c>
      <c r="X1015" t="s"/>
      <c r="Y1015" t="s">
        <v>85</v>
      </c>
      <c r="Z1015">
        <f>HYPERLINK("https://hotelmonitor-cachepage.eclerx.com/savepage/tk_15427244309349768_sr_2029.html","info")</f>
        <v/>
      </c>
      <c r="AA1015" t="n">
        <v>-3721242</v>
      </c>
      <c r="AB1015" t="s"/>
      <c r="AC1015" t="s"/>
      <c r="AD1015" t="s">
        <v>86</v>
      </c>
      <c r="AE1015" t="s"/>
      <c r="AF1015" t="s"/>
      <c r="AG1015" t="s"/>
      <c r="AH1015" t="s"/>
      <c r="AI1015" t="s"/>
      <c r="AJ1015" t="s"/>
      <c r="AK1015" t="s">
        <v>87</v>
      </c>
      <c r="AL1015" t="s">
        <v>88</v>
      </c>
      <c r="AM1015" t="s"/>
      <c r="AN1015" t="s">
        <v>87</v>
      </c>
      <c r="AO1015" t="s"/>
      <c r="AP1015" t="n">
        <v>50</v>
      </c>
      <c r="AQ1015" t="s">
        <v>89</v>
      </c>
      <c r="AR1015" t="s">
        <v>96</v>
      </c>
      <c r="AS1015" t="s"/>
      <c r="AT1015" t="s">
        <v>91</v>
      </c>
      <c r="AU1015" t="s"/>
      <c r="AV1015" t="s"/>
      <c r="AW1015" t="s"/>
      <c r="AX1015" t="s"/>
      <c r="AY1015" t="n">
        <v>3721242</v>
      </c>
      <c r="AZ1015" t="s">
        <v>644</v>
      </c>
      <c r="BA1015" t="s"/>
      <c r="BB1015" t="n">
        <v>111195</v>
      </c>
      <c r="BC1015" t="n">
        <v>11.344758542759</v>
      </c>
      <c r="BD1015" t="n">
        <v>44.501919897791</v>
      </c>
      <c r="BE1015" t="s"/>
      <c r="BF1015" t="s"/>
      <c r="BG1015" t="s"/>
      <c r="BH1015" t="s"/>
      <c r="BI1015" t="s"/>
      <c r="BJ1015" t="s"/>
      <c r="BK1015" t="s"/>
      <c r="BL1015" t="s"/>
      <c r="BM1015" t="s"/>
      <c r="BN1015" t="s"/>
      <c r="BO1015" t="s"/>
      <c r="BP1015" t="s"/>
      <c r="BQ1015" t="s"/>
      <c r="BR1015" t="s">
        <v>93</v>
      </c>
    </row>
    <row r="1016" spans="1:70">
      <c r="A1016" t="s">
        <v>70</v>
      </c>
      <c r="B1016" t="s">
        <v>71</v>
      </c>
      <c r="C1016" t="s">
        <v>72</v>
      </c>
      <c r="D1016" t="n">
        <v>2</v>
      </c>
      <c r="E1016" t="s">
        <v>642</v>
      </c>
      <c r="F1016" t="n">
        <v>-1</v>
      </c>
      <c r="G1016" t="s">
        <v>74</v>
      </c>
      <c r="H1016" t="s">
        <v>75</v>
      </c>
      <c r="I1016" t="s"/>
      <c r="J1016" t="s">
        <v>76</v>
      </c>
      <c r="K1016" t="n">
        <v>120</v>
      </c>
      <c r="L1016" t="s">
        <v>77</v>
      </c>
      <c r="M1016" t="s"/>
      <c r="N1016" t="s">
        <v>324</v>
      </c>
      <c r="O1016" t="s">
        <v>79</v>
      </c>
      <c r="P1016" t="s">
        <v>642</v>
      </c>
      <c r="Q1016" t="s"/>
      <c r="R1016" t="s">
        <v>80</v>
      </c>
      <c r="S1016" t="s">
        <v>515</v>
      </c>
      <c r="T1016" t="s">
        <v>82</v>
      </c>
      <c r="U1016" t="s"/>
      <c r="V1016" t="s">
        <v>83</v>
      </c>
      <c r="W1016" t="s">
        <v>140</v>
      </c>
      <c r="X1016" t="s"/>
      <c r="Y1016" t="s">
        <v>85</v>
      </c>
      <c r="Z1016">
        <f>HYPERLINK("https://hotelmonitor-cachepage.eclerx.com/savepage/tk_15427244309349768_sr_2029.html","info")</f>
        <v/>
      </c>
      <c r="AA1016" t="n">
        <v>-3721242</v>
      </c>
      <c r="AB1016" t="s"/>
      <c r="AC1016" t="s"/>
      <c r="AD1016" t="s">
        <v>86</v>
      </c>
      <c r="AE1016" t="s"/>
      <c r="AF1016" t="s"/>
      <c r="AG1016" t="s"/>
      <c r="AH1016" t="s"/>
      <c r="AI1016" t="s"/>
      <c r="AJ1016" t="s"/>
      <c r="AK1016" t="s">
        <v>87</v>
      </c>
      <c r="AL1016" t="s">
        <v>88</v>
      </c>
      <c r="AM1016" t="s"/>
      <c r="AN1016" t="s">
        <v>87</v>
      </c>
      <c r="AO1016" t="s"/>
      <c r="AP1016" t="n">
        <v>50</v>
      </c>
      <c r="AQ1016" t="s">
        <v>89</v>
      </c>
      <c r="AR1016" t="s">
        <v>96</v>
      </c>
      <c r="AS1016" t="s"/>
      <c r="AT1016" t="s">
        <v>91</v>
      </c>
      <c r="AU1016" t="s"/>
      <c r="AV1016" t="s"/>
      <c r="AW1016" t="s"/>
      <c r="AX1016" t="s"/>
      <c r="AY1016" t="n">
        <v>3721242</v>
      </c>
      <c r="AZ1016" t="s">
        <v>644</v>
      </c>
      <c r="BA1016" t="s"/>
      <c r="BB1016" t="n">
        <v>111195</v>
      </c>
      <c r="BC1016" t="n">
        <v>11.344758542759</v>
      </c>
      <c r="BD1016" t="n">
        <v>44.501919897791</v>
      </c>
      <c r="BE1016" t="s"/>
      <c r="BF1016" t="s"/>
      <c r="BG1016" t="s"/>
      <c r="BH1016" t="s"/>
      <c r="BI1016" t="s"/>
      <c r="BJ1016" t="s"/>
      <c r="BK1016" t="s"/>
      <c r="BL1016" t="s"/>
      <c r="BM1016" t="s"/>
      <c r="BN1016" t="s"/>
      <c r="BO1016" t="s"/>
      <c r="BP1016" t="s"/>
      <c r="BQ1016" t="s"/>
      <c r="BR1016" t="s">
        <v>93</v>
      </c>
    </row>
    <row r="1017" spans="1:70">
      <c r="A1017" t="s">
        <v>70</v>
      </c>
      <c r="B1017" t="s">
        <v>71</v>
      </c>
      <c r="C1017" t="s">
        <v>72</v>
      </c>
      <c r="D1017" t="n">
        <v>2</v>
      </c>
      <c r="E1017" t="s">
        <v>642</v>
      </c>
      <c r="F1017" t="n">
        <v>-1</v>
      </c>
      <c r="G1017" t="s">
        <v>74</v>
      </c>
      <c r="H1017" t="s">
        <v>75</v>
      </c>
      <c r="I1017" t="s"/>
      <c r="J1017" t="s">
        <v>76</v>
      </c>
      <c r="K1017" t="n">
        <v>125</v>
      </c>
      <c r="L1017" t="s">
        <v>77</v>
      </c>
      <c r="M1017" t="s"/>
      <c r="N1017" t="s">
        <v>97</v>
      </c>
      <c r="O1017" t="s">
        <v>79</v>
      </c>
      <c r="P1017" t="s">
        <v>642</v>
      </c>
      <c r="Q1017" t="s"/>
      <c r="R1017" t="s">
        <v>80</v>
      </c>
      <c r="S1017" t="s">
        <v>646</v>
      </c>
      <c r="T1017" t="s">
        <v>82</v>
      </c>
      <c r="U1017" t="s"/>
      <c r="V1017" t="s">
        <v>83</v>
      </c>
      <c r="W1017" t="s">
        <v>84</v>
      </c>
      <c r="X1017" t="s"/>
      <c r="Y1017" t="s">
        <v>85</v>
      </c>
      <c r="Z1017">
        <f>HYPERLINK("https://hotelmonitor-cachepage.eclerx.com/savepage/tk_15427244309349768_sr_2029.html","info")</f>
        <v/>
      </c>
      <c r="AA1017" t="n">
        <v>-3721242</v>
      </c>
      <c r="AB1017" t="s"/>
      <c r="AC1017" t="s"/>
      <c r="AD1017" t="s">
        <v>86</v>
      </c>
      <c r="AE1017" t="s"/>
      <c r="AF1017" t="s"/>
      <c r="AG1017" t="s"/>
      <c r="AH1017" t="s"/>
      <c r="AI1017" t="s"/>
      <c r="AJ1017" t="s"/>
      <c r="AK1017" t="s">
        <v>87</v>
      </c>
      <c r="AL1017" t="s">
        <v>88</v>
      </c>
      <c r="AM1017" t="s"/>
      <c r="AN1017" t="s">
        <v>87</v>
      </c>
      <c r="AO1017" t="s"/>
      <c r="AP1017" t="n">
        <v>50</v>
      </c>
      <c r="AQ1017" t="s">
        <v>89</v>
      </c>
      <c r="AR1017" t="s">
        <v>99</v>
      </c>
      <c r="AS1017" t="s"/>
      <c r="AT1017" t="s">
        <v>91</v>
      </c>
      <c r="AU1017" t="s"/>
      <c r="AV1017" t="s"/>
      <c r="AW1017" t="s"/>
      <c r="AX1017" t="s"/>
      <c r="AY1017" t="n">
        <v>3721242</v>
      </c>
      <c r="AZ1017" t="s">
        <v>644</v>
      </c>
      <c r="BA1017" t="s"/>
      <c r="BB1017" t="n">
        <v>111195</v>
      </c>
      <c r="BC1017" t="n">
        <v>11.344758542759</v>
      </c>
      <c r="BD1017" t="n">
        <v>44.501919897791</v>
      </c>
      <c r="BE1017" t="s"/>
      <c r="BF1017" t="s"/>
      <c r="BG1017" t="s"/>
      <c r="BH1017" t="s"/>
      <c r="BI1017" t="s"/>
      <c r="BJ1017" t="s"/>
      <c r="BK1017" t="s"/>
      <c r="BL1017" t="s"/>
      <c r="BM1017" t="s"/>
      <c r="BN1017" t="s"/>
      <c r="BO1017" t="s"/>
      <c r="BP1017" t="s"/>
      <c r="BQ1017" t="s"/>
      <c r="BR1017" t="s">
        <v>93</v>
      </c>
    </row>
    <row r="1018" spans="1:70">
      <c r="A1018" t="s">
        <v>70</v>
      </c>
      <c r="B1018" t="s">
        <v>71</v>
      </c>
      <c r="C1018" t="s">
        <v>72</v>
      </c>
      <c r="D1018" t="n">
        <v>2</v>
      </c>
      <c r="E1018" t="s">
        <v>642</v>
      </c>
      <c r="F1018" t="n">
        <v>-1</v>
      </c>
      <c r="G1018" t="s">
        <v>74</v>
      </c>
      <c r="H1018" t="s">
        <v>75</v>
      </c>
      <c r="I1018" t="s"/>
      <c r="J1018" t="s">
        <v>76</v>
      </c>
      <c r="K1018" t="n">
        <v>128</v>
      </c>
      <c r="L1018" t="s">
        <v>77</v>
      </c>
      <c r="M1018" t="s"/>
      <c r="N1018" t="s">
        <v>138</v>
      </c>
      <c r="O1018" t="s">
        <v>79</v>
      </c>
      <c r="P1018" t="s">
        <v>642</v>
      </c>
      <c r="Q1018" t="s"/>
      <c r="R1018" t="s">
        <v>80</v>
      </c>
      <c r="S1018" t="s">
        <v>107</v>
      </c>
      <c r="T1018" t="s">
        <v>82</v>
      </c>
      <c r="U1018" t="s"/>
      <c r="V1018" t="s">
        <v>83</v>
      </c>
      <c r="W1018" t="s">
        <v>84</v>
      </c>
      <c r="X1018" t="s"/>
      <c r="Y1018" t="s">
        <v>85</v>
      </c>
      <c r="Z1018">
        <f>HYPERLINK("https://hotelmonitor-cachepage.eclerx.com/savepage/tk_15427244309349768_sr_2029.html","info")</f>
        <v/>
      </c>
      <c r="AA1018" t="n">
        <v>-3721242</v>
      </c>
      <c r="AB1018" t="s"/>
      <c r="AC1018" t="s"/>
      <c r="AD1018" t="s">
        <v>86</v>
      </c>
      <c r="AE1018" t="s"/>
      <c r="AF1018" t="s"/>
      <c r="AG1018" t="s"/>
      <c r="AH1018" t="s"/>
      <c r="AI1018" t="s"/>
      <c r="AJ1018" t="s"/>
      <c r="AK1018" t="s">
        <v>87</v>
      </c>
      <c r="AL1018" t="s">
        <v>88</v>
      </c>
      <c r="AM1018" t="s"/>
      <c r="AN1018" t="s">
        <v>87</v>
      </c>
      <c r="AO1018" t="s"/>
      <c r="AP1018" t="n">
        <v>50</v>
      </c>
      <c r="AQ1018" t="s">
        <v>89</v>
      </c>
      <c r="AR1018" t="s">
        <v>96</v>
      </c>
      <c r="AS1018" t="s"/>
      <c r="AT1018" t="s">
        <v>91</v>
      </c>
      <c r="AU1018" t="s"/>
      <c r="AV1018" t="s"/>
      <c r="AW1018" t="s"/>
      <c r="AX1018" t="s"/>
      <c r="AY1018" t="n">
        <v>3721242</v>
      </c>
      <c r="AZ1018" t="s">
        <v>644</v>
      </c>
      <c r="BA1018" t="s"/>
      <c r="BB1018" t="n">
        <v>111195</v>
      </c>
      <c r="BC1018" t="n">
        <v>11.344758542759</v>
      </c>
      <c r="BD1018" t="n">
        <v>44.501919897791</v>
      </c>
      <c r="BE1018" t="s"/>
      <c r="BF1018" t="s"/>
      <c r="BG1018" t="s"/>
      <c r="BH1018" t="s"/>
      <c r="BI1018" t="s"/>
      <c r="BJ1018" t="s"/>
      <c r="BK1018" t="s"/>
      <c r="BL1018" t="s"/>
      <c r="BM1018" t="s"/>
      <c r="BN1018" t="s"/>
      <c r="BO1018" t="s"/>
      <c r="BP1018" t="s"/>
      <c r="BQ1018" t="s"/>
      <c r="BR1018" t="s">
        <v>93</v>
      </c>
    </row>
    <row r="1019" spans="1:70">
      <c r="A1019" t="s">
        <v>70</v>
      </c>
      <c r="B1019" t="s">
        <v>71</v>
      </c>
      <c r="C1019" t="s">
        <v>72</v>
      </c>
      <c r="D1019" t="n">
        <v>2</v>
      </c>
      <c r="E1019" t="s">
        <v>642</v>
      </c>
      <c r="F1019" t="n">
        <v>-1</v>
      </c>
      <c r="G1019" t="s">
        <v>74</v>
      </c>
      <c r="H1019" t="s">
        <v>75</v>
      </c>
      <c r="I1019" t="s"/>
      <c r="J1019" t="s">
        <v>76</v>
      </c>
      <c r="K1019" t="n">
        <v>134</v>
      </c>
      <c r="L1019" t="s">
        <v>77</v>
      </c>
      <c r="M1019" t="s"/>
      <c r="N1019" t="s">
        <v>645</v>
      </c>
      <c r="O1019" t="s">
        <v>79</v>
      </c>
      <c r="P1019" t="s">
        <v>642</v>
      </c>
      <c r="Q1019" t="s"/>
      <c r="R1019" t="s">
        <v>80</v>
      </c>
      <c r="S1019" t="s">
        <v>220</v>
      </c>
      <c r="T1019" t="s">
        <v>82</v>
      </c>
      <c r="U1019" t="s"/>
      <c r="V1019" t="s">
        <v>83</v>
      </c>
      <c r="W1019" t="s">
        <v>84</v>
      </c>
      <c r="X1019" t="s"/>
      <c r="Y1019" t="s">
        <v>85</v>
      </c>
      <c r="Z1019">
        <f>HYPERLINK("https://hotelmonitor-cachepage.eclerx.com/savepage/tk_15427244309349768_sr_2029.html","info")</f>
        <v/>
      </c>
      <c r="AA1019" t="n">
        <v>-3721242</v>
      </c>
      <c r="AB1019" t="s"/>
      <c r="AC1019" t="s"/>
      <c r="AD1019" t="s">
        <v>86</v>
      </c>
      <c r="AE1019" t="s"/>
      <c r="AF1019" t="s"/>
      <c r="AG1019" t="s"/>
      <c r="AH1019" t="s"/>
      <c r="AI1019" t="s"/>
      <c r="AJ1019" t="s"/>
      <c r="AK1019" t="s">
        <v>87</v>
      </c>
      <c r="AL1019" t="s">
        <v>88</v>
      </c>
      <c r="AM1019" t="s"/>
      <c r="AN1019" t="s">
        <v>87</v>
      </c>
      <c r="AO1019" t="s"/>
      <c r="AP1019" t="n">
        <v>50</v>
      </c>
      <c r="AQ1019" t="s">
        <v>89</v>
      </c>
      <c r="AR1019" t="s">
        <v>96</v>
      </c>
      <c r="AS1019" t="s"/>
      <c r="AT1019" t="s">
        <v>91</v>
      </c>
      <c r="AU1019" t="s"/>
      <c r="AV1019" t="s"/>
      <c r="AW1019" t="s"/>
      <c r="AX1019" t="s"/>
      <c r="AY1019" t="n">
        <v>3721242</v>
      </c>
      <c r="AZ1019" t="s">
        <v>644</v>
      </c>
      <c r="BA1019" t="s"/>
      <c r="BB1019" t="n">
        <v>111195</v>
      </c>
      <c r="BC1019" t="n">
        <v>11.344758542759</v>
      </c>
      <c r="BD1019" t="n">
        <v>44.501919897791</v>
      </c>
      <c r="BE1019" t="s"/>
      <c r="BF1019" t="s"/>
      <c r="BG1019" t="s"/>
      <c r="BH1019" t="s"/>
      <c r="BI1019" t="s"/>
      <c r="BJ1019" t="s"/>
      <c r="BK1019" t="s"/>
      <c r="BL1019" t="s"/>
      <c r="BM1019" t="s"/>
      <c r="BN1019" t="s"/>
      <c r="BO1019" t="s"/>
      <c r="BP1019" t="s"/>
      <c r="BQ1019" t="s"/>
      <c r="BR1019" t="s">
        <v>93</v>
      </c>
    </row>
    <row r="1020" spans="1:70">
      <c r="A1020" t="s">
        <v>70</v>
      </c>
      <c r="B1020" t="s">
        <v>71</v>
      </c>
      <c r="C1020" t="s">
        <v>72</v>
      </c>
      <c r="D1020" t="n">
        <v>2</v>
      </c>
      <c r="E1020" t="s">
        <v>642</v>
      </c>
      <c r="F1020" t="n">
        <v>-1</v>
      </c>
      <c r="G1020" t="s">
        <v>74</v>
      </c>
      <c r="H1020" t="s">
        <v>75</v>
      </c>
      <c r="I1020" t="s"/>
      <c r="J1020" t="s">
        <v>76</v>
      </c>
      <c r="K1020" t="n">
        <v>141</v>
      </c>
      <c r="L1020" t="s">
        <v>77</v>
      </c>
      <c r="M1020" t="s"/>
      <c r="N1020" t="s">
        <v>339</v>
      </c>
      <c r="O1020" t="s">
        <v>79</v>
      </c>
      <c r="P1020" t="s">
        <v>642</v>
      </c>
      <c r="Q1020" t="s"/>
      <c r="R1020" t="s">
        <v>80</v>
      </c>
      <c r="S1020" t="s">
        <v>204</v>
      </c>
      <c r="T1020" t="s">
        <v>82</v>
      </c>
      <c r="U1020" t="s"/>
      <c r="V1020" t="s">
        <v>83</v>
      </c>
      <c r="W1020" t="s">
        <v>84</v>
      </c>
      <c r="X1020" t="s"/>
      <c r="Y1020" t="s">
        <v>85</v>
      </c>
      <c r="Z1020">
        <f>HYPERLINK("https://hotelmonitor-cachepage.eclerx.com/savepage/tk_15427244309349768_sr_2029.html","info")</f>
        <v/>
      </c>
      <c r="AA1020" t="n">
        <v>-3721242</v>
      </c>
      <c r="AB1020" t="s"/>
      <c r="AC1020" t="s"/>
      <c r="AD1020" t="s">
        <v>86</v>
      </c>
      <c r="AE1020" t="s"/>
      <c r="AF1020" t="s"/>
      <c r="AG1020" t="s"/>
      <c r="AH1020" t="s"/>
      <c r="AI1020" t="s"/>
      <c r="AJ1020" t="s"/>
      <c r="AK1020" t="s">
        <v>87</v>
      </c>
      <c r="AL1020" t="s">
        <v>88</v>
      </c>
      <c r="AM1020" t="s"/>
      <c r="AN1020" t="s">
        <v>87</v>
      </c>
      <c r="AO1020" t="s"/>
      <c r="AP1020" t="n">
        <v>50</v>
      </c>
      <c r="AQ1020" t="s">
        <v>89</v>
      </c>
      <c r="AR1020" t="s">
        <v>99</v>
      </c>
      <c r="AS1020" t="s"/>
      <c r="AT1020" t="s">
        <v>91</v>
      </c>
      <c r="AU1020" t="s"/>
      <c r="AV1020" t="s"/>
      <c r="AW1020" t="s"/>
      <c r="AX1020" t="s"/>
      <c r="AY1020" t="n">
        <v>3721242</v>
      </c>
      <c r="AZ1020" t="s">
        <v>644</v>
      </c>
      <c r="BA1020" t="s"/>
      <c r="BB1020" t="n">
        <v>111195</v>
      </c>
      <c r="BC1020" t="n">
        <v>11.344758542759</v>
      </c>
      <c r="BD1020" t="n">
        <v>44.501919897791</v>
      </c>
      <c r="BE1020" t="s"/>
      <c r="BF1020" t="s"/>
      <c r="BG1020" t="s"/>
      <c r="BH1020" t="s"/>
      <c r="BI1020" t="s"/>
      <c r="BJ1020" t="s"/>
      <c r="BK1020" t="s"/>
      <c r="BL1020" t="s"/>
      <c r="BM1020" t="s"/>
      <c r="BN1020" t="s"/>
      <c r="BO1020" t="s"/>
      <c r="BP1020" t="s"/>
      <c r="BQ1020" t="s"/>
      <c r="BR1020" t="s">
        <v>93</v>
      </c>
    </row>
    <row r="1021" spans="1:70">
      <c r="A1021" t="s">
        <v>70</v>
      </c>
      <c r="B1021" t="s">
        <v>71</v>
      </c>
      <c r="C1021" t="s">
        <v>72</v>
      </c>
      <c r="D1021" t="n">
        <v>2</v>
      </c>
      <c r="E1021" t="s">
        <v>642</v>
      </c>
      <c r="F1021" t="n">
        <v>-1</v>
      </c>
      <c r="G1021" t="s">
        <v>74</v>
      </c>
      <c r="H1021" t="s">
        <v>75</v>
      </c>
      <c r="I1021" t="s"/>
      <c r="J1021" t="s">
        <v>76</v>
      </c>
      <c r="K1021" t="n">
        <v>149</v>
      </c>
      <c r="L1021" t="s">
        <v>77</v>
      </c>
      <c r="M1021" t="s"/>
      <c r="N1021" t="s">
        <v>647</v>
      </c>
      <c r="O1021" t="s">
        <v>79</v>
      </c>
      <c r="P1021" t="s">
        <v>642</v>
      </c>
      <c r="Q1021" t="s"/>
      <c r="R1021" t="s">
        <v>80</v>
      </c>
      <c r="S1021" t="s">
        <v>435</v>
      </c>
      <c r="T1021" t="s">
        <v>82</v>
      </c>
      <c r="U1021" t="s"/>
      <c r="V1021" t="s">
        <v>83</v>
      </c>
      <c r="W1021" t="s">
        <v>140</v>
      </c>
      <c r="X1021" t="s"/>
      <c r="Y1021" t="s">
        <v>85</v>
      </c>
      <c r="Z1021">
        <f>HYPERLINK("https://hotelmonitor-cachepage.eclerx.com/savepage/tk_15427244309349768_sr_2029.html","info")</f>
        <v/>
      </c>
      <c r="AA1021" t="n">
        <v>-3721242</v>
      </c>
      <c r="AB1021" t="s"/>
      <c r="AC1021" t="s"/>
      <c r="AD1021" t="s">
        <v>86</v>
      </c>
      <c r="AE1021" t="s"/>
      <c r="AF1021" t="s"/>
      <c r="AG1021" t="s"/>
      <c r="AH1021" t="s"/>
      <c r="AI1021" t="s"/>
      <c r="AJ1021" t="s"/>
      <c r="AK1021" t="s">
        <v>87</v>
      </c>
      <c r="AL1021" t="s">
        <v>88</v>
      </c>
      <c r="AM1021" t="s"/>
      <c r="AN1021" t="s">
        <v>87</v>
      </c>
      <c r="AO1021" t="s"/>
      <c r="AP1021" t="n">
        <v>50</v>
      </c>
      <c r="AQ1021" t="s">
        <v>89</v>
      </c>
      <c r="AR1021" t="s">
        <v>96</v>
      </c>
      <c r="AS1021" t="s"/>
      <c r="AT1021" t="s">
        <v>91</v>
      </c>
      <c r="AU1021" t="s"/>
      <c r="AV1021" t="s"/>
      <c r="AW1021" t="s"/>
      <c r="AX1021" t="s"/>
      <c r="AY1021" t="n">
        <v>3721242</v>
      </c>
      <c r="AZ1021" t="s">
        <v>644</v>
      </c>
      <c r="BA1021" t="s"/>
      <c r="BB1021" t="n">
        <v>111195</v>
      </c>
      <c r="BC1021" t="n">
        <v>11.344758542759</v>
      </c>
      <c r="BD1021" t="n">
        <v>44.501919897791</v>
      </c>
      <c r="BE1021" t="s"/>
      <c r="BF1021" t="s"/>
      <c r="BG1021" t="s"/>
      <c r="BH1021" t="s"/>
      <c r="BI1021" t="s"/>
      <c r="BJ1021" t="s"/>
      <c r="BK1021" t="s"/>
      <c r="BL1021" t="s"/>
      <c r="BM1021" t="s"/>
      <c r="BN1021" t="s"/>
      <c r="BO1021" t="s"/>
      <c r="BP1021" t="s"/>
      <c r="BQ1021" t="s"/>
      <c r="BR1021" t="s">
        <v>93</v>
      </c>
    </row>
    <row r="1022" spans="1:70">
      <c r="A1022" t="s">
        <v>70</v>
      </c>
      <c r="B1022" t="s">
        <v>71</v>
      </c>
      <c r="C1022" t="s">
        <v>72</v>
      </c>
      <c r="D1022" t="n">
        <v>2</v>
      </c>
      <c r="E1022" t="s">
        <v>642</v>
      </c>
      <c r="F1022" t="n">
        <v>-1</v>
      </c>
      <c r="G1022" t="s">
        <v>74</v>
      </c>
      <c r="H1022" t="s">
        <v>75</v>
      </c>
      <c r="I1022" t="s"/>
      <c r="J1022" t="s">
        <v>76</v>
      </c>
      <c r="K1022" t="n">
        <v>180</v>
      </c>
      <c r="L1022" t="s">
        <v>77</v>
      </c>
      <c r="M1022" t="s"/>
      <c r="N1022" t="s">
        <v>647</v>
      </c>
      <c r="O1022" t="s">
        <v>79</v>
      </c>
      <c r="P1022" t="s">
        <v>642</v>
      </c>
      <c r="Q1022" t="s"/>
      <c r="R1022" t="s">
        <v>80</v>
      </c>
      <c r="S1022" t="s">
        <v>477</v>
      </c>
      <c r="T1022" t="s">
        <v>82</v>
      </c>
      <c r="U1022" t="s"/>
      <c r="V1022" t="s">
        <v>83</v>
      </c>
      <c r="W1022" t="s">
        <v>84</v>
      </c>
      <c r="X1022" t="s"/>
      <c r="Y1022" t="s">
        <v>85</v>
      </c>
      <c r="Z1022">
        <f>HYPERLINK("https://hotelmonitor-cachepage.eclerx.com/savepage/tk_15427244309349768_sr_2029.html","info")</f>
        <v/>
      </c>
      <c r="AA1022" t="n">
        <v>-3721242</v>
      </c>
      <c r="AB1022" t="s"/>
      <c r="AC1022" t="s"/>
      <c r="AD1022" t="s">
        <v>86</v>
      </c>
      <c r="AE1022" t="s"/>
      <c r="AF1022" t="s"/>
      <c r="AG1022" t="s"/>
      <c r="AH1022" t="s"/>
      <c r="AI1022" t="s"/>
      <c r="AJ1022" t="s"/>
      <c r="AK1022" t="s">
        <v>87</v>
      </c>
      <c r="AL1022" t="s">
        <v>88</v>
      </c>
      <c r="AM1022" t="s"/>
      <c r="AN1022" t="s">
        <v>87</v>
      </c>
      <c r="AO1022" t="s"/>
      <c r="AP1022" t="n">
        <v>50</v>
      </c>
      <c r="AQ1022" t="s">
        <v>89</v>
      </c>
      <c r="AR1022" t="s">
        <v>96</v>
      </c>
      <c r="AS1022" t="s"/>
      <c r="AT1022" t="s">
        <v>91</v>
      </c>
      <c r="AU1022" t="s"/>
      <c r="AV1022" t="s"/>
      <c r="AW1022" t="s"/>
      <c r="AX1022" t="s"/>
      <c r="AY1022" t="n">
        <v>3721242</v>
      </c>
      <c r="AZ1022" t="s">
        <v>644</v>
      </c>
      <c r="BA1022" t="s"/>
      <c r="BB1022" t="n">
        <v>111195</v>
      </c>
      <c r="BC1022" t="n">
        <v>11.344758542759</v>
      </c>
      <c r="BD1022" t="n">
        <v>44.501919897791</v>
      </c>
      <c r="BE1022" t="s"/>
      <c r="BF1022" t="s"/>
      <c r="BG1022" t="s"/>
      <c r="BH1022" t="s"/>
      <c r="BI1022" t="s"/>
      <c r="BJ1022" t="s"/>
      <c r="BK1022" t="s"/>
      <c r="BL1022" t="s"/>
      <c r="BM1022" t="s"/>
      <c r="BN1022" t="s"/>
      <c r="BO1022" t="s"/>
      <c r="BP1022" t="s"/>
      <c r="BQ1022" t="s"/>
      <c r="BR1022" t="s">
        <v>93</v>
      </c>
    </row>
    <row r="1023" spans="1:70">
      <c r="A1023" t="s">
        <v>70</v>
      </c>
      <c r="B1023" t="s">
        <v>71</v>
      </c>
      <c r="C1023" t="s">
        <v>72</v>
      </c>
      <c r="D1023" t="n">
        <v>2</v>
      </c>
      <c r="E1023" t="s">
        <v>642</v>
      </c>
      <c r="F1023" t="n">
        <v>-1</v>
      </c>
      <c r="G1023" t="s">
        <v>74</v>
      </c>
      <c r="H1023" t="s">
        <v>75</v>
      </c>
      <c r="I1023" t="s"/>
      <c r="J1023" t="s">
        <v>76</v>
      </c>
      <c r="K1023" t="n">
        <v>263</v>
      </c>
      <c r="L1023" t="s">
        <v>77</v>
      </c>
      <c r="M1023" t="s"/>
      <c r="N1023" t="s">
        <v>648</v>
      </c>
      <c r="O1023" t="s">
        <v>79</v>
      </c>
      <c r="P1023" t="s">
        <v>642</v>
      </c>
      <c r="Q1023" t="s"/>
      <c r="R1023" t="s">
        <v>80</v>
      </c>
      <c r="S1023" t="s">
        <v>269</v>
      </c>
      <c r="T1023" t="s">
        <v>82</v>
      </c>
      <c r="U1023" t="s"/>
      <c r="V1023" t="s">
        <v>83</v>
      </c>
      <c r="W1023" t="s">
        <v>140</v>
      </c>
      <c r="X1023" t="s"/>
      <c r="Y1023" t="s">
        <v>85</v>
      </c>
      <c r="Z1023">
        <f>HYPERLINK("https://hotelmonitor-cachepage.eclerx.com/savepage/tk_15427244309349768_sr_2029.html","info")</f>
        <v/>
      </c>
      <c r="AA1023" t="n">
        <v>-3721242</v>
      </c>
      <c r="AB1023" t="s"/>
      <c r="AC1023" t="s"/>
      <c r="AD1023" t="s">
        <v>86</v>
      </c>
      <c r="AE1023" t="s"/>
      <c r="AF1023" t="s"/>
      <c r="AG1023" t="s"/>
      <c r="AH1023" t="s"/>
      <c r="AI1023" t="s"/>
      <c r="AJ1023" t="s"/>
      <c r="AK1023" t="s">
        <v>87</v>
      </c>
      <c r="AL1023" t="s">
        <v>88</v>
      </c>
      <c r="AM1023" t="s"/>
      <c r="AN1023" t="s">
        <v>87</v>
      </c>
      <c r="AO1023" t="s"/>
      <c r="AP1023" t="n">
        <v>50</v>
      </c>
      <c r="AQ1023" t="s">
        <v>89</v>
      </c>
      <c r="AR1023" t="s">
        <v>96</v>
      </c>
      <c r="AS1023" t="s"/>
      <c r="AT1023" t="s">
        <v>91</v>
      </c>
      <c r="AU1023" t="s"/>
      <c r="AV1023" t="s"/>
      <c r="AW1023" t="s"/>
      <c r="AX1023" t="s"/>
      <c r="AY1023" t="n">
        <v>3721242</v>
      </c>
      <c r="AZ1023" t="s">
        <v>644</v>
      </c>
      <c r="BA1023" t="s"/>
      <c r="BB1023" t="n">
        <v>111195</v>
      </c>
      <c r="BC1023" t="n">
        <v>11.344758542759</v>
      </c>
      <c r="BD1023" t="n">
        <v>44.501919897791</v>
      </c>
      <c r="BE1023" t="s"/>
      <c r="BF1023" t="s"/>
      <c r="BG1023" t="s"/>
      <c r="BH1023" t="s"/>
      <c r="BI1023" t="s"/>
      <c r="BJ1023" t="s"/>
      <c r="BK1023" t="s"/>
      <c r="BL1023" t="s"/>
      <c r="BM1023" t="s"/>
      <c r="BN1023" t="s"/>
      <c r="BO1023" t="s"/>
      <c r="BP1023" t="s"/>
      <c r="BQ1023" t="s"/>
      <c r="BR1023" t="s">
        <v>93</v>
      </c>
    </row>
    <row r="1024" spans="1:70">
      <c r="A1024" t="s">
        <v>70</v>
      </c>
      <c r="B1024" t="s">
        <v>71</v>
      </c>
      <c r="C1024" t="s">
        <v>72</v>
      </c>
      <c r="D1024" t="n">
        <v>2</v>
      </c>
      <c r="E1024" t="s">
        <v>642</v>
      </c>
      <c r="F1024" t="n">
        <v>-1</v>
      </c>
      <c r="G1024" t="s">
        <v>74</v>
      </c>
      <c r="H1024" t="s">
        <v>75</v>
      </c>
      <c r="I1024" t="s"/>
      <c r="J1024" t="s">
        <v>76</v>
      </c>
      <c r="K1024" t="n">
        <v>308</v>
      </c>
      <c r="L1024" t="s">
        <v>77</v>
      </c>
      <c r="M1024" t="s"/>
      <c r="N1024" t="s">
        <v>648</v>
      </c>
      <c r="O1024" t="s">
        <v>79</v>
      </c>
      <c r="P1024" t="s">
        <v>642</v>
      </c>
      <c r="Q1024" t="s"/>
      <c r="R1024" t="s">
        <v>80</v>
      </c>
      <c r="S1024" t="s">
        <v>649</v>
      </c>
      <c r="T1024" t="s">
        <v>82</v>
      </c>
      <c r="U1024" t="s"/>
      <c r="V1024" t="s">
        <v>83</v>
      </c>
      <c r="W1024" t="s">
        <v>84</v>
      </c>
      <c r="X1024" t="s"/>
      <c r="Y1024" t="s">
        <v>85</v>
      </c>
      <c r="Z1024">
        <f>HYPERLINK("https://hotelmonitor-cachepage.eclerx.com/savepage/tk_15427244309349768_sr_2029.html","info")</f>
        <v/>
      </c>
      <c r="AA1024" t="n">
        <v>-3721242</v>
      </c>
      <c r="AB1024" t="s"/>
      <c r="AC1024" t="s"/>
      <c r="AD1024" t="s">
        <v>86</v>
      </c>
      <c r="AE1024" t="s"/>
      <c r="AF1024" t="s"/>
      <c r="AG1024" t="s"/>
      <c r="AH1024" t="s"/>
      <c r="AI1024" t="s"/>
      <c r="AJ1024" t="s"/>
      <c r="AK1024" t="s">
        <v>87</v>
      </c>
      <c r="AL1024" t="s">
        <v>88</v>
      </c>
      <c r="AM1024" t="s"/>
      <c r="AN1024" t="s">
        <v>87</v>
      </c>
      <c r="AO1024" t="s"/>
      <c r="AP1024" t="n">
        <v>50</v>
      </c>
      <c r="AQ1024" t="s">
        <v>89</v>
      </c>
      <c r="AR1024" t="s">
        <v>96</v>
      </c>
      <c r="AS1024" t="s"/>
      <c r="AT1024" t="s">
        <v>91</v>
      </c>
      <c r="AU1024" t="s"/>
      <c r="AV1024" t="s"/>
      <c r="AW1024" t="s"/>
      <c r="AX1024" t="s"/>
      <c r="AY1024" t="n">
        <v>3721242</v>
      </c>
      <c r="AZ1024" t="s">
        <v>644</v>
      </c>
      <c r="BA1024" t="s"/>
      <c r="BB1024" t="n">
        <v>111195</v>
      </c>
      <c r="BC1024" t="n">
        <v>11.344758542759</v>
      </c>
      <c r="BD1024" t="n">
        <v>44.501919897791</v>
      </c>
      <c r="BE1024" t="s"/>
      <c r="BF1024" t="s"/>
      <c r="BG1024" t="s"/>
      <c r="BH1024" t="s"/>
      <c r="BI1024" t="s"/>
      <c r="BJ1024" t="s"/>
      <c r="BK1024" t="s"/>
      <c r="BL1024" t="s"/>
      <c r="BM1024" t="s"/>
      <c r="BN1024" t="s"/>
      <c r="BO1024" t="s"/>
      <c r="BP1024" t="s"/>
      <c r="BQ1024" t="s"/>
      <c r="BR1024" t="s">
        <v>93</v>
      </c>
    </row>
    <row r="1025" spans="1:70">
      <c r="A1025" t="s">
        <v>70</v>
      </c>
      <c r="B1025" t="s">
        <v>71</v>
      </c>
      <c r="C1025" t="s">
        <v>72</v>
      </c>
      <c r="D1025" t="n">
        <v>2</v>
      </c>
      <c r="E1025" t="s">
        <v>650</v>
      </c>
      <c r="F1025" t="n">
        <v>-1</v>
      </c>
      <c r="G1025" t="s">
        <v>74</v>
      </c>
      <c r="H1025" t="s">
        <v>75</v>
      </c>
      <c r="I1025" t="s"/>
      <c r="J1025" t="s">
        <v>76</v>
      </c>
      <c r="K1025" t="n">
        <v>52</v>
      </c>
      <c r="L1025" t="s">
        <v>77</v>
      </c>
      <c r="M1025" t="s"/>
      <c r="N1025" t="s">
        <v>189</v>
      </c>
      <c r="O1025" t="s">
        <v>79</v>
      </c>
      <c r="P1025" t="s">
        <v>650</v>
      </c>
      <c r="Q1025" t="s"/>
      <c r="R1025" t="s">
        <v>80</v>
      </c>
      <c r="S1025" t="s">
        <v>651</v>
      </c>
      <c r="T1025" t="s">
        <v>82</v>
      </c>
      <c r="U1025" t="s"/>
      <c r="V1025" t="s">
        <v>83</v>
      </c>
      <c r="W1025" t="s">
        <v>84</v>
      </c>
      <c r="X1025" t="s"/>
      <c r="Y1025" t="s">
        <v>85</v>
      </c>
      <c r="Z1025">
        <f>HYPERLINK("https://hotelmonitor-cachepage.eclerx.com/savepage/tk_15427245381712182_sr_2029.html","info")</f>
        <v/>
      </c>
      <c r="AA1025" t="n">
        <v>-2311929</v>
      </c>
      <c r="AB1025" t="s"/>
      <c r="AC1025" t="s"/>
      <c r="AD1025" t="s">
        <v>86</v>
      </c>
      <c r="AE1025" t="s"/>
      <c r="AF1025" t="s"/>
      <c r="AG1025" t="s"/>
      <c r="AH1025" t="s"/>
      <c r="AI1025" t="s"/>
      <c r="AJ1025" t="s"/>
      <c r="AK1025" t="s">
        <v>87</v>
      </c>
      <c r="AL1025" t="s">
        <v>88</v>
      </c>
      <c r="AM1025" t="s"/>
      <c r="AN1025" t="s">
        <v>87</v>
      </c>
      <c r="AO1025" t="s"/>
      <c r="AP1025" t="n">
        <v>93</v>
      </c>
      <c r="AQ1025" t="s">
        <v>89</v>
      </c>
      <c r="AR1025" t="s">
        <v>96</v>
      </c>
      <c r="AS1025" t="s"/>
      <c r="AT1025" t="s">
        <v>91</v>
      </c>
      <c r="AU1025" t="s"/>
      <c r="AV1025" t="s"/>
      <c r="AW1025" t="s"/>
      <c r="AX1025" t="s"/>
      <c r="AY1025" t="n">
        <v>2311929</v>
      </c>
      <c r="AZ1025" t="s">
        <v>652</v>
      </c>
      <c r="BA1025" t="s"/>
      <c r="BB1025" t="n">
        <v>139241</v>
      </c>
      <c r="BC1025" t="n">
        <v>11.281509</v>
      </c>
      <c r="BD1025" t="n">
        <v>44.554212</v>
      </c>
      <c r="BE1025" t="s"/>
      <c r="BF1025" t="s"/>
      <c r="BG1025" t="s"/>
      <c r="BH1025" t="s"/>
      <c r="BI1025" t="s"/>
      <c r="BJ1025" t="s"/>
      <c r="BK1025" t="s"/>
      <c r="BL1025" t="s"/>
      <c r="BM1025" t="s"/>
      <c r="BN1025" t="s"/>
      <c r="BO1025" t="s"/>
      <c r="BP1025" t="s"/>
      <c r="BQ1025" t="s"/>
      <c r="BR1025" t="s">
        <v>93</v>
      </c>
    </row>
    <row r="1026" spans="1:70">
      <c r="A1026" t="s">
        <v>70</v>
      </c>
      <c r="B1026" t="s">
        <v>71</v>
      </c>
      <c r="C1026" t="s">
        <v>72</v>
      </c>
      <c r="D1026" t="n">
        <v>2</v>
      </c>
      <c r="E1026" t="s">
        <v>650</v>
      </c>
      <c r="F1026" t="n">
        <v>-1</v>
      </c>
      <c r="G1026" t="s">
        <v>74</v>
      </c>
      <c r="H1026" t="s">
        <v>75</v>
      </c>
      <c r="I1026" t="s"/>
      <c r="J1026" t="s">
        <v>76</v>
      </c>
      <c r="K1026" t="n">
        <v>52</v>
      </c>
      <c r="L1026" t="s">
        <v>77</v>
      </c>
      <c r="M1026" t="s"/>
      <c r="N1026" t="s">
        <v>510</v>
      </c>
      <c r="O1026" t="s">
        <v>79</v>
      </c>
      <c r="P1026" t="s">
        <v>650</v>
      </c>
      <c r="Q1026" t="s"/>
      <c r="R1026" t="s">
        <v>80</v>
      </c>
      <c r="S1026" t="s">
        <v>651</v>
      </c>
      <c r="T1026" t="s">
        <v>82</v>
      </c>
      <c r="U1026" t="s"/>
      <c r="V1026" t="s">
        <v>83</v>
      </c>
      <c r="W1026" t="s">
        <v>84</v>
      </c>
      <c r="X1026" t="s"/>
      <c r="Y1026" t="s">
        <v>85</v>
      </c>
      <c r="Z1026">
        <f>HYPERLINK("https://hotelmonitor-cachepage.eclerx.com/savepage/tk_15427245381712182_sr_2029.html","info")</f>
        <v/>
      </c>
      <c r="AA1026" t="n">
        <v>-2311929</v>
      </c>
      <c r="AB1026" t="s"/>
      <c r="AC1026" t="s"/>
      <c r="AD1026" t="s">
        <v>86</v>
      </c>
      <c r="AE1026" t="s"/>
      <c r="AF1026" t="s"/>
      <c r="AG1026" t="s"/>
      <c r="AH1026" t="s"/>
      <c r="AI1026" t="s"/>
      <c r="AJ1026" t="s"/>
      <c r="AK1026" t="s">
        <v>87</v>
      </c>
      <c r="AL1026" t="s">
        <v>88</v>
      </c>
      <c r="AM1026" t="s"/>
      <c r="AN1026" t="s">
        <v>87</v>
      </c>
      <c r="AO1026" t="s"/>
      <c r="AP1026" t="n">
        <v>93</v>
      </c>
      <c r="AQ1026" t="s">
        <v>89</v>
      </c>
      <c r="AR1026" t="s">
        <v>96</v>
      </c>
      <c r="AS1026" t="s"/>
      <c r="AT1026" t="s">
        <v>91</v>
      </c>
      <c r="AU1026" t="s"/>
      <c r="AV1026" t="s"/>
      <c r="AW1026" t="s"/>
      <c r="AX1026" t="s"/>
      <c r="AY1026" t="n">
        <v>2311929</v>
      </c>
      <c r="AZ1026" t="s">
        <v>652</v>
      </c>
      <c r="BA1026" t="s"/>
      <c r="BB1026" t="n">
        <v>139241</v>
      </c>
      <c r="BC1026" t="n">
        <v>11.281509</v>
      </c>
      <c r="BD1026" t="n">
        <v>44.554212</v>
      </c>
      <c r="BE1026" t="s"/>
      <c r="BF1026" t="s"/>
      <c r="BG1026" t="s"/>
      <c r="BH1026" t="s"/>
      <c r="BI1026" t="s"/>
      <c r="BJ1026" t="s"/>
      <c r="BK1026" t="s"/>
      <c r="BL1026" t="s"/>
      <c r="BM1026" t="s"/>
      <c r="BN1026" t="s"/>
      <c r="BO1026" t="s"/>
      <c r="BP1026" t="s"/>
      <c r="BQ1026" t="s"/>
      <c r="BR1026" t="s">
        <v>93</v>
      </c>
    </row>
    <row r="1027" spans="1:70">
      <c r="A1027" t="s">
        <v>70</v>
      </c>
      <c r="B1027" t="s">
        <v>71</v>
      </c>
      <c r="C1027" t="s">
        <v>72</v>
      </c>
      <c r="D1027" t="n">
        <v>2</v>
      </c>
      <c r="E1027" t="s">
        <v>650</v>
      </c>
      <c r="F1027" t="n">
        <v>-1</v>
      </c>
      <c r="G1027" t="s">
        <v>74</v>
      </c>
      <c r="H1027" t="s">
        <v>75</v>
      </c>
      <c r="I1027" t="s"/>
      <c r="J1027" t="s">
        <v>76</v>
      </c>
      <c r="K1027" t="n">
        <v>53</v>
      </c>
      <c r="L1027" t="s">
        <v>77</v>
      </c>
      <c r="M1027" t="s"/>
      <c r="N1027" t="s">
        <v>97</v>
      </c>
      <c r="O1027" t="s">
        <v>79</v>
      </c>
      <c r="P1027" t="s">
        <v>650</v>
      </c>
      <c r="Q1027" t="s"/>
      <c r="R1027" t="s">
        <v>80</v>
      </c>
      <c r="S1027" t="s">
        <v>653</v>
      </c>
      <c r="T1027" t="s">
        <v>82</v>
      </c>
      <c r="U1027" t="s"/>
      <c r="V1027" t="s">
        <v>83</v>
      </c>
      <c r="W1027" t="s">
        <v>84</v>
      </c>
      <c r="X1027" t="s"/>
      <c r="Y1027" t="s">
        <v>85</v>
      </c>
      <c r="Z1027">
        <f>HYPERLINK("https://hotelmonitor-cachepage.eclerx.com/savepage/tk_15427245381712182_sr_2029.html","info")</f>
        <v/>
      </c>
      <c r="AA1027" t="n">
        <v>-2311929</v>
      </c>
      <c r="AB1027" t="s"/>
      <c r="AC1027" t="s"/>
      <c r="AD1027" t="s">
        <v>86</v>
      </c>
      <c r="AE1027" t="s"/>
      <c r="AF1027" t="s"/>
      <c r="AG1027" t="s"/>
      <c r="AH1027" t="s"/>
      <c r="AI1027" t="s"/>
      <c r="AJ1027" t="s"/>
      <c r="AK1027" t="s">
        <v>87</v>
      </c>
      <c r="AL1027" t="s">
        <v>88</v>
      </c>
      <c r="AM1027" t="s"/>
      <c r="AN1027" t="s">
        <v>87</v>
      </c>
      <c r="AO1027" t="s"/>
      <c r="AP1027" t="n">
        <v>93</v>
      </c>
      <c r="AQ1027" t="s">
        <v>89</v>
      </c>
      <c r="AR1027" t="s">
        <v>99</v>
      </c>
      <c r="AS1027" t="s"/>
      <c r="AT1027" t="s">
        <v>91</v>
      </c>
      <c r="AU1027" t="s"/>
      <c r="AV1027" t="s"/>
      <c r="AW1027" t="s"/>
      <c r="AX1027" t="s"/>
      <c r="AY1027" t="n">
        <v>2311929</v>
      </c>
      <c r="AZ1027" t="s">
        <v>652</v>
      </c>
      <c r="BA1027" t="s"/>
      <c r="BB1027" t="n">
        <v>139241</v>
      </c>
      <c r="BC1027" t="n">
        <v>11.281509</v>
      </c>
      <c r="BD1027" t="n">
        <v>44.554212</v>
      </c>
      <c r="BE1027" t="s"/>
      <c r="BF1027" t="s"/>
      <c r="BG1027" t="s"/>
      <c r="BH1027" t="s"/>
      <c r="BI1027" t="s"/>
      <c r="BJ1027" t="s"/>
      <c r="BK1027" t="s"/>
      <c r="BL1027" t="s"/>
      <c r="BM1027" t="s"/>
      <c r="BN1027" t="s"/>
      <c r="BO1027" t="s"/>
      <c r="BP1027" t="s"/>
      <c r="BQ1027" t="s"/>
      <c r="BR1027" t="s">
        <v>93</v>
      </c>
    </row>
    <row r="1028" spans="1:70">
      <c r="A1028" t="s">
        <v>70</v>
      </c>
      <c r="B1028" t="s">
        <v>71</v>
      </c>
      <c r="C1028" t="s">
        <v>72</v>
      </c>
      <c r="D1028" t="n">
        <v>2</v>
      </c>
      <c r="E1028" t="s">
        <v>650</v>
      </c>
      <c r="F1028" t="n">
        <v>-1</v>
      </c>
      <c r="G1028" t="s">
        <v>74</v>
      </c>
      <c r="H1028" t="s">
        <v>75</v>
      </c>
      <c r="I1028" t="s"/>
      <c r="J1028" t="s">
        <v>76</v>
      </c>
      <c r="K1028" t="n">
        <v>53</v>
      </c>
      <c r="L1028" t="s">
        <v>77</v>
      </c>
      <c r="M1028" t="s"/>
      <c r="N1028" t="s">
        <v>138</v>
      </c>
      <c r="O1028" t="s">
        <v>79</v>
      </c>
      <c r="P1028" t="s">
        <v>650</v>
      </c>
      <c r="Q1028" t="s"/>
      <c r="R1028" t="s">
        <v>80</v>
      </c>
      <c r="S1028" t="s">
        <v>653</v>
      </c>
      <c r="T1028" t="s">
        <v>82</v>
      </c>
      <c r="U1028" t="s"/>
      <c r="V1028" t="s">
        <v>83</v>
      </c>
      <c r="W1028" t="s">
        <v>84</v>
      </c>
      <c r="X1028" t="s"/>
      <c r="Y1028" t="s">
        <v>85</v>
      </c>
      <c r="Z1028">
        <f>HYPERLINK("https://hotelmonitor-cachepage.eclerx.com/savepage/tk_15427245381712182_sr_2029.html","info")</f>
        <v/>
      </c>
      <c r="AA1028" t="n">
        <v>-2311929</v>
      </c>
      <c r="AB1028" t="s"/>
      <c r="AC1028" t="s"/>
      <c r="AD1028" t="s">
        <v>86</v>
      </c>
      <c r="AE1028" t="s"/>
      <c r="AF1028" t="s"/>
      <c r="AG1028" t="s"/>
      <c r="AH1028" t="s"/>
      <c r="AI1028" t="s"/>
      <c r="AJ1028" t="s"/>
      <c r="AK1028" t="s">
        <v>87</v>
      </c>
      <c r="AL1028" t="s">
        <v>88</v>
      </c>
      <c r="AM1028" t="s"/>
      <c r="AN1028" t="s">
        <v>87</v>
      </c>
      <c r="AO1028" t="s"/>
      <c r="AP1028" t="n">
        <v>93</v>
      </c>
      <c r="AQ1028" t="s">
        <v>89</v>
      </c>
      <c r="AR1028" t="s">
        <v>96</v>
      </c>
      <c r="AS1028" t="s"/>
      <c r="AT1028" t="s">
        <v>91</v>
      </c>
      <c r="AU1028" t="s"/>
      <c r="AV1028" t="s"/>
      <c r="AW1028" t="s"/>
      <c r="AX1028" t="s"/>
      <c r="AY1028" t="n">
        <v>2311929</v>
      </c>
      <c r="AZ1028" t="s">
        <v>652</v>
      </c>
      <c r="BA1028" t="s"/>
      <c r="BB1028" t="n">
        <v>139241</v>
      </c>
      <c r="BC1028" t="n">
        <v>11.281509</v>
      </c>
      <c r="BD1028" t="n">
        <v>44.554212</v>
      </c>
      <c r="BE1028" t="s"/>
      <c r="BF1028" t="s"/>
      <c r="BG1028" t="s"/>
      <c r="BH1028" t="s"/>
      <c r="BI1028" t="s"/>
      <c r="BJ1028" t="s"/>
      <c r="BK1028" t="s"/>
      <c r="BL1028" t="s"/>
      <c r="BM1028" t="s"/>
      <c r="BN1028" t="s"/>
      <c r="BO1028" t="s"/>
      <c r="BP1028" t="s"/>
      <c r="BQ1028" t="s"/>
      <c r="BR1028" t="s">
        <v>93</v>
      </c>
    </row>
    <row r="1029" spans="1:70">
      <c r="A1029" t="s">
        <v>70</v>
      </c>
      <c r="B1029" t="s">
        <v>71</v>
      </c>
      <c r="C1029" t="s">
        <v>72</v>
      </c>
      <c r="D1029" t="n">
        <v>2</v>
      </c>
      <c r="E1029" t="s">
        <v>650</v>
      </c>
      <c r="F1029" t="n">
        <v>-1</v>
      </c>
      <c r="G1029" t="s">
        <v>74</v>
      </c>
      <c r="H1029" t="s">
        <v>75</v>
      </c>
      <c r="I1029" t="s"/>
      <c r="J1029" t="s">
        <v>76</v>
      </c>
      <c r="K1029" t="n">
        <v>58</v>
      </c>
      <c r="L1029" t="s">
        <v>77</v>
      </c>
      <c r="M1029" t="s"/>
      <c r="N1029" t="s">
        <v>138</v>
      </c>
      <c r="O1029" t="s">
        <v>79</v>
      </c>
      <c r="P1029" t="s">
        <v>650</v>
      </c>
      <c r="Q1029" t="s"/>
      <c r="R1029" t="s">
        <v>80</v>
      </c>
      <c r="S1029" t="s">
        <v>336</v>
      </c>
      <c r="T1029" t="s">
        <v>82</v>
      </c>
      <c r="U1029" t="s"/>
      <c r="V1029" t="s">
        <v>83</v>
      </c>
      <c r="W1029" t="s">
        <v>84</v>
      </c>
      <c r="X1029" t="s"/>
      <c r="Y1029" t="s">
        <v>85</v>
      </c>
      <c r="Z1029">
        <f>HYPERLINK("https://hotelmonitor-cachepage.eclerx.com/savepage/tk_15427245381712182_sr_2029.html","info")</f>
        <v/>
      </c>
      <c r="AA1029" t="n">
        <v>-2311929</v>
      </c>
      <c r="AB1029" t="s"/>
      <c r="AC1029" t="s"/>
      <c r="AD1029" t="s">
        <v>86</v>
      </c>
      <c r="AE1029" t="s"/>
      <c r="AF1029" t="s"/>
      <c r="AG1029" t="s"/>
      <c r="AH1029" t="s"/>
      <c r="AI1029" t="s"/>
      <c r="AJ1029" t="s"/>
      <c r="AK1029" t="s">
        <v>87</v>
      </c>
      <c r="AL1029" t="s">
        <v>88</v>
      </c>
      <c r="AM1029" t="s"/>
      <c r="AN1029" t="s">
        <v>87</v>
      </c>
      <c r="AO1029" t="s"/>
      <c r="AP1029" t="n">
        <v>93</v>
      </c>
      <c r="AQ1029" t="s">
        <v>89</v>
      </c>
      <c r="AR1029" t="s">
        <v>96</v>
      </c>
      <c r="AS1029" t="s"/>
      <c r="AT1029" t="s">
        <v>91</v>
      </c>
      <c r="AU1029" t="s"/>
      <c r="AV1029" t="s"/>
      <c r="AW1029" t="s"/>
      <c r="AX1029" t="s"/>
      <c r="AY1029" t="n">
        <v>2311929</v>
      </c>
      <c r="AZ1029" t="s">
        <v>652</v>
      </c>
      <c r="BA1029" t="s"/>
      <c r="BB1029" t="n">
        <v>139241</v>
      </c>
      <c r="BC1029" t="n">
        <v>11.281509</v>
      </c>
      <c r="BD1029" t="n">
        <v>44.554212</v>
      </c>
      <c r="BE1029" t="s"/>
      <c r="BF1029" t="s"/>
      <c r="BG1029" t="s"/>
      <c r="BH1029" t="s"/>
      <c r="BI1029" t="s"/>
      <c r="BJ1029" t="s"/>
      <c r="BK1029" t="s"/>
      <c r="BL1029" t="s"/>
      <c r="BM1029" t="s"/>
      <c r="BN1029" t="s"/>
      <c r="BO1029" t="s"/>
      <c r="BP1029" t="s"/>
      <c r="BQ1029" t="s"/>
      <c r="BR1029" t="s">
        <v>93</v>
      </c>
    </row>
    <row r="1030" spans="1:70">
      <c r="A1030" t="s">
        <v>70</v>
      </c>
      <c r="B1030" t="s">
        <v>71</v>
      </c>
      <c r="C1030" t="s">
        <v>72</v>
      </c>
      <c r="D1030" t="n">
        <v>2</v>
      </c>
      <c r="E1030" t="s">
        <v>650</v>
      </c>
      <c r="F1030" t="n">
        <v>-1</v>
      </c>
      <c r="G1030" t="s">
        <v>74</v>
      </c>
      <c r="H1030" t="s">
        <v>75</v>
      </c>
      <c r="I1030" t="s"/>
      <c r="J1030" t="s">
        <v>76</v>
      </c>
      <c r="K1030" t="n">
        <v>64</v>
      </c>
      <c r="L1030" t="s">
        <v>77</v>
      </c>
      <c r="M1030" t="s"/>
      <c r="N1030" t="s">
        <v>138</v>
      </c>
      <c r="O1030" t="s">
        <v>79</v>
      </c>
      <c r="P1030" t="s">
        <v>650</v>
      </c>
      <c r="Q1030" t="s"/>
      <c r="R1030" t="s">
        <v>80</v>
      </c>
      <c r="S1030" t="s">
        <v>322</v>
      </c>
      <c r="T1030" t="s">
        <v>82</v>
      </c>
      <c r="U1030" t="s"/>
      <c r="V1030" t="s">
        <v>83</v>
      </c>
      <c r="W1030" t="s">
        <v>84</v>
      </c>
      <c r="X1030" t="s"/>
      <c r="Y1030" t="s">
        <v>85</v>
      </c>
      <c r="Z1030">
        <f>HYPERLINK("https://hotelmonitor-cachepage.eclerx.com/savepage/tk_15427245381712182_sr_2029.html","info")</f>
        <v/>
      </c>
      <c r="AA1030" t="n">
        <v>-2311929</v>
      </c>
      <c r="AB1030" t="s"/>
      <c r="AC1030" t="s"/>
      <c r="AD1030" t="s">
        <v>86</v>
      </c>
      <c r="AE1030" t="s"/>
      <c r="AF1030" t="s"/>
      <c r="AG1030" t="s"/>
      <c r="AH1030" t="s"/>
      <c r="AI1030" t="s"/>
      <c r="AJ1030" t="s"/>
      <c r="AK1030" t="s">
        <v>87</v>
      </c>
      <c r="AL1030" t="s">
        <v>88</v>
      </c>
      <c r="AM1030" t="s"/>
      <c r="AN1030" t="s">
        <v>87</v>
      </c>
      <c r="AO1030" t="s"/>
      <c r="AP1030" t="n">
        <v>93</v>
      </c>
      <c r="AQ1030" t="s">
        <v>89</v>
      </c>
      <c r="AR1030" t="s">
        <v>96</v>
      </c>
      <c r="AS1030" t="s"/>
      <c r="AT1030" t="s">
        <v>91</v>
      </c>
      <c r="AU1030" t="s"/>
      <c r="AV1030" t="s"/>
      <c r="AW1030" t="s"/>
      <c r="AX1030" t="s"/>
      <c r="AY1030" t="n">
        <v>2311929</v>
      </c>
      <c r="AZ1030" t="s">
        <v>652</v>
      </c>
      <c r="BA1030" t="s"/>
      <c r="BB1030" t="n">
        <v>139241</v>
      </c>
      <c r="BC1030" t="n">
        <v>11.281509</v>
      </c>
      <c r="BD1030" t="n">
        <v>44.554212</v>
      </c>
      <c r="BE1030" t="s"/>
      <c r="BF1030" t="s"/>
      <c r="BG1030" t="s"/>
      <c r="BH1030" t="s"/>
      <c r="BI1030" t="s"/>
      <c r="BJ1030" t="s"/>
      <c r="BK1030" t="s"/>
      <c r="BL1030" t="s"/>
      <c r="BM1030" t="s"/>
      <c r="BN1030" t="s"/>
      <c r="BO1030" t="s"/>
      <c r="BP1030" t="s"/>
      <c r="BQ1030" t="s"/>
      <c r="BR1030" t="s">
        <v>93</v>
      </c>
    </row>
    <row r="1031" spans="1:70">
      <c r="A1031" t="s">
        <v>70</v>
      </c>
      <c r="B1031" t="s">
        <v>71</v>
      </c>
      <c r="C1031" t="s">
        <v>72</v>
      </c>
      <c r="D1031" t="n">
        <v>2</v>
      </c>
      <c r="E1031" t="s">
        <v>654</v>
      </c>
      <c r="F1031" t="n">
        <v>-1</v>
      </c>
      <c r="G1031" t="s">
        <v>74</v>
      </c>
      <c r="H1031" t="s">
        <v>75</v>
      </c>
      <c r="I1031" t="s"/>
      <c r="J1031" t="s">
        <v>76</v>
      </c>
      <c r="K1031" t="n">
        <v>82</v>
      </c>
      <c r="L1031" t="s">
        <v>77</v>
      </c>
      <c r="M1031" t="s"/>
      <c r="N1031" t="s">
        <v>131</v>
      </c>
      <c r="O1031" t="s">
        <v>79</v>
      </c>
      <c r="P1031" t="s">
        <v>654</v>
      </c>
      <c r="Q1031" t="s"/>
      <c r="R1031" t="s">
        <v>80</v>
      </c>
      <c r="S1031" t="s">
        <v>424</v>
      </c>
      <c r="T1031" t="s">
        <v>82</v>
      </c>
      <c r="U1031" t="s"/>
      <c r="V1031" t="s">
        <v>83</v>
      </c>
      <c r="W1031" t="s">
        <v>140</v>
      </c>
      <c r="X1031" t="s"/>
      <c r="Y1031" t="s">
        <v>85</v>
      </c>
      <c r="Z1031">
        <f>HYPERLINK("https://hotelmonitor-cachepage.eclerx.com/savepage/tk_15427244771987112_sr_2029.html","info")</f>
        <v/>
      </c>
      <c r="AA1031" t="n">
        <v>-2311881</v>
      </c>
      <c r="AB1031" t="s"/>
      <c r="AC1031" t="s"/>
      <c r="AD1031" t="s">
        <v>86</v>
      </c>
      <c r="AE1031" t="s"/>
      <c r="AF1031" t="s"/>
      <c r="AG1031" t="s"/>
      <c r="AH1031" t="s"/>
      <c r="AI1031" t="s"/>
      <c r="AJ1031" t="s"/>
      <c r="AK1031" t="s">
        <v>87</v>
      </c>
      <c r="AL1031" t="s">
        <v>88</v>
      </c>
      <c r="AM1031" t="s"/>
      <c r="AN1031" t="s">
        <v>87</v>
      </c>
      <c r="AO1031" t="s"/>
      <c r="AP1031" t="n">
        <v>68</v>
      </c>
      <c r="AQ1031" t="s">
        <v>89</v>
      </c>
      <c r="AR1031" t="s">
        <v>99</v>
      </c>
      <c r="AS1031" t="s"/>
      <c r="AT1031" t="s">
        <v>91</v>
      </c>
      <c r="AU1031" t="s"/>
      <c r="AV1031" t="s"/>
      <c r="AW1031" t="s"/>
      <c r="AX1031" t="s"/>
      <c r="AY1031" t="n">
        <v>2311881</v>
      </c>
      <c r="AZ1031" t="s">
        <v>655</v>
      </c>
      <c r="BA1031" t="s"/>
      <c r="BB1031" t="n">
        <v>74575</v>
      </c>
      <c r="BC1031" t="n">
        <v>11.286121308803</v>
      </c>
      <c r="BD1031" t="n">
        <v>44.530988238079</v>
      </c>
      <c r="BE1031" t="s"/>
      <c r="BF1031" t="s"/>
      <c r="BG1031" t="s"/>
      <c r="BH1031" t="s"/>
      <c r="BI1031" t="s"/>
      <c r="BJ1031" t="s"/>
      <c r="BK1031" t="s"/>
      <c r="BL1031" t="s"/>
      <c r="BM1031" t="s"/>
      <c r="BN1031" t="s"/>
      <c r="BO1031" t="s"/>
      <c r="BP1031" t="s"/>
      <c r="BQ1031" t="s"/>
      <c r="BR1031" t="s">
        <v>93</v>
      </c>
    </row>
    <row r="1032" spans="1:70">
      <c r="A1032" t="s">
        <v>70</v>
      </c>
      <c r="B1032" t="s">
        <v>71</v>
      </c>
      <c r="C1032" t="s">
        <v>72</v>
      </c>
      <c r="D1032" t="n">
        <v>2</v>
      </c>
      <c r="E1032" t="s">
        <v>654</v>
      </c>
      <c r="F1032" t="n">
        <v>-1</v>
      </c>
      <c r="G1032" t="s">
        <v>74</v>
      </c>
      <c r="H1032" t="s">
        <v>75</v>
      </c>
      <c r="I1032" t="s"/>
      <c r="J1032" t="s">
        <v>76</v>
      </c>
      <c r="K1032" t="n">
        <v>83</v>
      </c>
      <c r="L1032" t="s">
        <v>77</v>
      </c>
      <c r="M1032" t="s"/>
      <c r="N1032" t="s">
        <v>189</v>
      </c>
      <c r="O1032" t="s">
        <v>79</v>
      </c>
      <c r="P1032" t="s">
        <v>654</v>
      </c>
      <c r="Q1032" t="s"/>
      <c r="R1032" t="s">
        <v>80</v>
      </c>
      <c r="S1032" t="s">
        <v>371</v>
      </c>
      <c r="T1032" t="s">
        <v>82</v>
      </c>
      <c r="U1032" t="s"/>
      <c r="V1032" t="s">
        <v>83</v>
      </c>
      <c r="W1032" t="s">
        <v>140</v>
      </c>
      <c r="X1032" t="s"/>
      <c r="Y1032" t="s">
        <v>85</v>
      </c>
      <c r="Z1032">
        <f>HYPERLINK("https://hotelmonitor-cachepage.eclerx.com/savepage/tk_15427244771987112_sr_2029.html","info")</f>
        <v/>
      </c>
      <c r="AA1032" t="n">
        <v>-2311881</v>
      </c>
      <c r="AB1032" t="s"/>
      <c r="AC1032" t="s"/>
      <c r="AD1032" t="s">
        <v>86</v>
      </c>
      <c r="AE1032" t="s"/>
      <c r="AF1032" t="s"/>
      <c r="AG1032" t="s"/>
      <c r="AH1032" t="s"/>
      <c r="AI1032" t="s"/>
      <c r="AJ1032" t="s"/>
      <c r="AK1032" t="s">
        <v>87</v>
      </c>
      <c r="AL1032" t="s">
        <v>88</v>
      </c>
      <c r="AM1032" t="s"/>
      <c r="AN1032" t="s">
        <v>87</v>
      </c>
      <c r="AO1032" t="s"/>
      <c r="AP1032" t="n">
        <v>68</v>
      </c>
      <c r="AQ1032" t="s">
        <v>89</v>
      </c>
      <c r="AR1032" t="s">
        <v>96</v>
      </c>
      <c r="AS1032" t="s"/>
      <c r="AT1032" t="s">
        <v>91</v>
      </c>
      <c r="AU1032" t="s"/>
      <c r="AV1032" t="s"/>
      <c r="AW1032" t="s"/>
      <c r="AX1032" t="s"/>
      <c r="AY1032" t="n">
        <v>2311881</v>
      </c>
      <c r="AZ1032" t="s">
        <v>655</v>
      </c>
      <c r="BA1032" t="s"/>
      <c r="BB1032" t="n">
        <v>74575</v>
      </c>
      <c r="BC1032" t="n">
        <v>11.286121308803</v>
      </c>
      <c r="BD1032" t="n">
        <v>44.530988238079</v>
      </c>
      <c r="BE1032" t="s"/>
      <c r="BF1032" t="s"/>
      <c r="BG1032" t="s"/>
      <c r="BH1032" t="s"/>
      <c r="BI1032" t="s"/>
      <c r="BJ1032" t="s"/>
      <c r="BK1032" t="s"/>
      <c r="BL1032" t="s"/>
      <c r="BM1032" t="s"/>
      <c r="BN1032" t="s"/>
      <c r="BO1032" t="s"/>
      <c r="BP1032" t="s"/>
      <c r="BQ1032" t="s"/>
      <c r="BR1032" t="s">
        <v>93</v>
      </c>
    </row>
    <row r="1033" spans="1:70">
      <c r="A1033" t="s">
        <v>70</v>
      </c>
      <c r="B1033" t="s">
        <v>71</v>
      </c>
      <c r="C1033" t="s">
        <v>72</v>
      </c>
      <c r="D1033" t="n">
        <v>2</v>
      </c>
      <c r="E1033" t="s">
        <v>654</v>
      </c>
      <c r="F1033" t="n">
        <v>-1</v>
      </c>
      <c r="G1033" t="s">
        <v>74</v>
      </c>
      <c r="H1033" t="s">
        <v>75</v>
      </c>
      <c r="I1033" t="s"/>
      <c r="J1033" t="s">
        <v>76</v>
      </c>
      <c r="K1033" t="n">
        <v>94</v>
      </c>
      <c r="L1033" t="s">
        <v>77</v>
      </c>
      <c r="M1033" t="s"/>
      <c r="N1033" t="s">
        <v>510</v>
      </c>
      <c r="O1033" t="s">
        <v>79</v>
      </c>
      <c r="P1033" t="s">
        <v>654</v>
      </c>
      <c r="Q1033" t="s"/>
      <c r="R1033" t="s">
        <v>80</v>
      </c>
      <c r="S1033" t="s">
        <v>398</v>
      </c>
      <c r="T1033" t="s">
        <v>82</v>
      </c>
      <c r="U1033" t="s"/>
      <c r="V1033" t="s">
        <v>83</v>
      </c>
      <c r="W1033" t="s">
        <v>84</v>
      </c>
      <c r="X1033" t="s"/>
      <c r="Y1033" t="s">
        <v>85</v>
      </c>
      <c r="Z1033">
        <f>HYPERLINK("https://hotelmonitor-cachepage.eclerx.com/savepage/tk_15427244771987112_sr_2029.html","info")</f>
        <v/>
      </c>
      <c r="AA1033" t="n">
        <v>-2311881</v>
      </c>
      <c r="AB1033" t="s"/>
      <c r="AC1033" t="s"/>
      <c r="AD1033" t="s">
        <v>86</v>
      </c>
      <c r="AE1033" t="s"/>
      <c r="AF1033" t="s"/>
      <c r="AG1033" t="s"/>
      <c r="AH1033" t="s"/>
      <c r="AI1033" t="s"/>
      <c r="AJ1033" t="s"/>
      <c r="AK1033" t="s">
        <v>87</v>
      </c>
      <c r="AL1033" t="s">
        <v>88</v>
      </c>
      <c r="AM1033" t="s"/>
      <c r="AN1033" t="s">
        <v>87</v>
      </c>
      <c r="AO1033" t="s"/>
      <c r="AP1033" t="n">
        <v>68</v>
      </c>
      <c r="AQ1033" t="s">
        <v>89</v>
      </c>
      <c r="AR1033" t="s">
        <v>96</v>
      </c>
      <c r="AS1033" t="s"/>
      <c r="AT1033" t="s">
        <v>91</v>
      </c>
      <c r="AU1033" t="s"/>
      <c r="AV1033" t="s"/>
      <c r="AW1033" t="s"/>
      <c r="AX1033" t="s"/>
      <c r="AY1033" t="n">
        <v>2311881</v>
      </c>
      <c r="AZ1033" t="s">
        <v>655</v>
      </c>
      <c r="BA1033" t="s"/>
      <c r="BB1033" t="n">
        <v>74575</v>
      </c>
      <c r="BC1033" t="n">
        <v>11.286121308803</v>
      </c>
      <c r="BD1033" t="n">
        <v>44.530988238079</v>
      </c>
      <c r="BE1033" t="s"/>
      <c r="BF1033" t="s"/>
      <c r="BG1033" t="s"/>
      <c r="BH1033" t="s"/>
      <c r="BI1033" t="s"/>
      <c r="BJ1033" t="s"/>
      <c r="BK1033" t="s"/>
      <c r="BL1033" t="s"/>
      <c r="BM1033" t="s"/>
      <c r="BN1033" t="s"/>
      <c r="BO1033" t="s"/>
      <c r="BP1033" t="s"/>
      <c r="BQ1033" t="s"/>
      <c r="BR1033" t="s">
        <v>93</v>
      </c>
    </row>
    <row r="1034" spans="1:70">
      <c r="A1034" t="s">
        <v>70</v>
      </c>
      <c r="B1034" t="s">
        <v>71</v>
      </c>
      <c r="C1034" t="s">
        <v>72</v>
      </c>
      <c r="D1034" t="n">
        <v>2</v>
      </c>
      <c r="E1034" t="s">
        <v>654</v>
      </c>
      <c r="F1034" t="n">
        <v>-1</v>
      </c>
      <c r="G1034" t="s">
        <v>74</v>
      </c>
      <c r="H1034" t="s">
        <v>75</v>
      </c>
      <c r="I1034" t="s"/>
      <c r="J1034" t="s">
        <v>76</v>
      </c>
      <c r="K1034" t="n">
        <v>96</v>
      </c>
      <c r="L1034" t="s">
        <v>77</v>
      </c>
      <c r="M1034" t="s"/>
      <c r="N1034" t="s">
        <v>131</v>
      </c>
      <c r="O1034" t="s">
        <v>79</v>
      </c>
      <c r="P1034" t="s">
        <v>654</v>
      </c>
      <c r="Q1034" t="s"/>
      <c r="R1034" t="s">
        <v>80</v>
      </c>
      <c r="S1034" t="s">
        <v>127</v>
      </c>
      <c r="T1034" t="s">
        <v>82</v>
      </c>
      <c r="U1034" t="s"/>
      <c r="V1034" t="s">
        <v>83</v>
      </c>
      <c r="W1034" t="s">
        <v>84</v>
      </c>
      <c r="X1034" t="s"/>
      <c r="Y1034" t="s">
        <v>85</v>
      </c>
      <c r="Z1034">
        <f>HYPERLINK("https://hotelmonitor-cachepage.eclerx.com/savepage/tk_15427244771987112_sr_2029.html","info")</f>
        <v/>
      </c>
      <c r="AA1034" t="n">
        <v>-2311881</v>
      </c>
      <c r="AB1034" t="s"/>
      <c r="AC1034" t="s"/>
      <c r="AD1034" t="s">
        <v>86</v>
      </c>
      <c r="AE1034" t="s"/>
      <c r="AF1034" t="s"/>
      <c r="AG1034" t="s"/>
      <c r="AH1034" t="s"/>
      <c r="AI1034" t="s"/>
      <c r="AJ1034" t="s"/>
      <c r="AK1034" t="s">
        <v>87</v>
      </c>
      <c r="AL1034" t="s">
        <v>88</v>
      </c>
      <c r="AM1034" t="s"/>
      <c r="AN1034" t="s">
        <v>87</v>
      </c>
      <c r="AO1034" t="s"/>
      <c r="AP1034" t="n">
        <v>68</v>
      </c>
      <c r="AQ1034" t="s">
        <v>89</v>
      </c>
      <c r="AR1034" t="s">
        <v>99</v>
      </c>
      <c r="AS1034" t="s"/>
      <c r="AT1034" t="s">
        <v>91</v>
      </c>
      <c r="AU1034" t="s"/>
      <c r="AV1034" t="s"/>
      <c r="AW1034" t="s"/>
      <c r="AX1034" t="s"/>
      <c r="AY1034" t="n">
        <v>2311881</v>
      </c>
      <c r="AZ1034" t="s">
        <v>655</v>
      </c>
      <c r="BA1034" t="s"/>
      <c r="BB1034" t="n">
        <v>74575</v>
      </c>
      <c r="BC1034" t="n">
        <v>11.286121308803</v>
      </c>
      <c r="BD1034" t="n">
        <v>44.530988238079</v>
      </c>
      <c r="BE1034" t="s"/>
      <c r="BF1034" t="s"/>
      <c r="BG1034" t="s"/>
      <c r="BH1034" t="s"/>
      <c r="BI1034" t="s"/>
      <c r="BJ1034" t="s"/>
      <c r="BK1034" t="s"/>
      <c r="BL1034" t="s"/>
      <c r="BM1034" t="s"/>
      <c r="BN1034" t="s"/>
      <c r="BO1034" t="s"/>
      <c r="BP1034" t="s"/>
      <c r="BQ1034" t="s"/>
      <c r="BR1034" t="s">
        <v>93</v>
      </c>
    </row>
    <row r="1035" spans="1:70">
      <c r="A1035" t="s">
        <v>70</v>
      </c>
      <c r="B1035" t="s">
        <v>71</v>
      </c>
      <c r="C1035" t="s">
        <v>72</v>
      </c>
      <c r="D1035" t="n">
        <v>2</v>
      </c>
      <c r="E1035" t="s">
        <v>656</v>
      </c>
      <c r="F1035" t="n">
        <v>-1</v>
      </c>
      <c r="G1035" t="s">
        <v>74</v>
      </c>
      <c r="H1035" t="s">
        <v>75</v>
      </c>
      <c r="I1035" t="s"/>
      <c r="J1035" t="s">
        <v>76</v>
      </c>
      <c r="K1035" t="n">
        <v>120</v>
      </c>
      <c r="L1035" t="s">
        <v>77</v>
      </c>
      <c r="M1035" t="s"/>
      <c r="N1035" t="s">
        <v>201</v>
      </c>
      <c r="O1035" t="s">
        <v>79</v>
      </c>
      <c r="P1035" t="s">
        <v>656</v>
      </c>
      <c r="Q1035" t="s"/>
      <c r="R1035" t="s">
        <v>80</v>
      </c>
      <c r="S1035" t="s">
        <v>515</v>
      </c>
      <c r="T1035" t="s">
        <v>82</v>
      </c>
      <c r="U1035" t="s"/>
      <c r="V1035" t="s">
        <v>83</v>
      </c>
      <c r="W1035" t="s">
        <v>84</v>
      </c>
      <c r="X1035" t="s"/>
      <c r="Y1035" t="s">
        <v>85</v>
      </c>
      <c r="Z1035">
        <f>HYPERLINK("https://hotelmonitor-cachepage.eclerx.com/savepage/tk_15427245409454753_sr_2029.html","info")</f>
        <v/>
      </c>
      <c r="AA1035" t="n">
        <v>-6198218</v>
      </c>
      <c r="AB1035" t="s"/>
      <c r="AC1035" t="s"/>
      <c r="AD1035" t="s">
        <v>86</v>
      </c>
      <c r="AE1035" t="s"/>
      <c r="AF1035" t="s"/>
      <c r="AG1035" t="s"/>
      <c r="AH1035" t="s"/>
      <c r="AI1035" t="s"/>
      <c r="AJ1035" t="s"/>
      <c r="AK1035" t="s">
        <v>87</v>
      </c>
      <c r="AL1035" t="s">
        <v>88</v>
      </c>
      <c r="AM1035" t="s"/>
      <c r="AN1035" t="s">
        <v>87</v>
      </c>
      <c r="AO1035" t="s"/>
      <c r="AP1035" t="n">
        <v>94</v>
      </c>
      <c r="AQ1035" t="s">
        <v>89</v>
      </c>
      <c r="AR1035" t="s">
        <v>96</v>
      </c>
      <c r="AS1035" t="s"/>
      <c r="AT1035" t="s">
        <v>91</v>
      </c>
      <c r="AU1035" t="s"/>
      <c r="AV1035" t="s"/>
      <c r="AW1035" t="s"/>
      <c r="AX1035" t="s"/>
      <c r="AY1035" t="n">
        <v>6198218</v>
      </c>
      <c r="AZ1035" t="s">
        <v>657</v>
      </c>
      <c r="BA1035" t="s"/>
      <c r="BB1035" t="n">
        <v>106598</v>
      </c>
      <c r="BC1035" t="n">
        <v>11.947596402447</v>
      </c>
      <c r="BD1035" t="n">
        <v>44.171610447234</v>
      </c>
      <c r="BE1035" t="s"/>
      <c r="BF1035" t="s"/>
      <c r="BG1035" t="s"/>
      <c r="BH1035" t="s"/>
      <c r="BI1035" t="s"/>
      <c r="BJ1035" t="s"/>
      <c r="BK1035" t="s"/>
      <c r="BL1035" t="s"/>
      <c r="BM1035" t="s"/>
      <c r="BN1035" t="s"/>
      <c r="BO1035" t="s"/>
      <c r="BP1035" t="s"/>
      <c r="BQ1035" t="s"/>
      <c r="BR1035" t="s">
        <v>93</v>
      </c>
    </row>
    <row r="1036" spans="1:70">
      <c r="A1036" t="s">
        <v>70</v>
      </c>
      <c r="B1036" t="s">
        <v>71</v>
      </c>
      <c r="C1036" t="s">
        <v>72</v>
      </c>
      <c r="D1036" t="n">
        <v>2</v>
      </c>
      <c r="E1036" t="s">
        <v>658</v>
      </c>
      <c r="F1036" t="n">
        <v>-1</v>
      </c>
      <c r="G1036" t="s">
        <v>74</v>
      </c>
      <c r="H1036" t="s">
        <v>75</v>
      </c>
      <c r="I1036" t="s"/>
      <c r="J1036" t="s">
        <v>76</v>
      </c>
      <c r="K1036" t="n">
        <v>54</v>
      </c>
      <c r="L1036" t="s">
        <v>77</v>
      </c>
      <c r="M1036" t="s"/>
      <c r="N1036" t="s">
        <v>659</v>
      </c>
      <c r="O1036" t="s">
        <v>79</v>
      </c>
      <c r="P1036" t="s">
        <v>658</v>
      </c>
      <c r="Q1036" t="s"/>
      <c r="R1036" t="s">
        <v>80</v>
      </c>
      <c r="S1036" t="s">
        <v>660</v>
      </c>
      <c r="T1036" t="s">
        <v>82</v>
      </c>
      <c r="U1036" t="s"/>
      <c r="V1036" t="s">
        <v>83</v>
      </c>
      <c r="W1036" t="s">
        <v>84</v>
      </c>
      <c r="X1036" t="s"/>
      <c r="Y1036" t="s">
        <v>85</v>
      </c>
      <c r="Z1036">
        <f>HYPERLINK("https://hotelmonitor-cachepage.eclerx.com/savepage/tk_15427243297291358_sr_2029.html","info")</f>
        <v/>
      </c>
      <c r="AA1036" t="n">
        <v>-2443826</v>
      </c>
      <c r="AB1036" t="s"/>
      <c r="AC1036" t="s"/>
      <c r="AD1036" t="s">
        <v>86</v>
      </c>
      <c r="AE1036" t="s"/>
      <c r="AF1036" t="s"/>
      <c r="AG1036" t="s"/>
      <c r="AH1036" t="s"/>
      <c r="AI1036" t="s"/>
      <c r="AJ1036" t="s"/>
      <c r="AK1036" t="s">
        <v>87</v>
      </c>
      <c r="AL1036" t="s">
        <v>88</v>
      </c>
      <c r="AM1036" t="s"/>
      <c r="AN1036" t="s">
        <v>87</v>
      </c>
      <c r="AO1036" t="s"/>
      <c r="AP1036" t="n">
        <v>10</v>
      </c>
      <c r="AQ1036" t="s">
        <v>89</v>
      </c>
      <c r="AR1036" t="s">
        <v>90</v>
      </c>
      <c r="AS1036" t="s"/>
      <c r="AT1036" t="s">
        <v>91</v>
      </c>
      <c r="AU1036" t="s"/>
      <c r="AV1036" t="s"/>
      <c r="AW1036" t="s"/>
      <c r="AX1036" t="s"/>
      <c r="AY1036" t="n">
        <v>2443826</v>
      </c>
      <c r="AZ1036" t="s">
        <v>661</v>
      </c>
      <c r="BA1036" t="s"/>
      <c r="BB1036" t="n">
        <v>110790</v>
      </c>
      <c r="BC1036" t="n">
        <v>11.418383717537</v>
      </c>
      <c r="BD1036" t="n">
        <v>44.491128987199</v>
      </c>
      <c r="BE1036" t="s"/>
      <c r="BF1036" t="s"/>
      <c r="BG1036" t="s"/>
      <c r="BH1036" t="s"/>
      <c r="BI1036" t="s"/>
      <c r="BJ1036" t="s"/>
      <c r="BK1036" t="s"/>
      <c r="BL1036" t="s"/>
      <c r="BM1036" t="s"/>
      <c r="BN1036" t="s"/>
      <c r="BO1036" t="s"/>
      <c r="BP1036" t="s"/>
      <c r="BQ1036" t="s"/>
      <c r="BR1036" t="s">
        <v>93</v>
      </c>
    </row>
    <row r="1037" spans="1:70">
      <c r="A1037" t="s">
        <v>70</v>
      </c>
      <c r="B1037" t="s">
        <v>71</v>
      </c>
      <c r="C1037" t="s">
        <v>72</v>
      </c>
      <c r="D1037" t="n">
        <v>2</v>
      </c>
      <c r="E1037" t="s">
        <v>658</v>
      </c>
      <c r="F1037" t="n">
        <v>-1</v>
      </c>
      <c r="G1037" t="s">
        <v>74</v>
      </c>
      <c r="H1037" t="s">
        <v>75</v>
      </c>
      <c r="I1037" t="s"/>
      <c r="J1037" t="s">
        <v>76</v>
      </c>
      <c r="K1037" t="n">
        <v>59</v>
      </c>
      <c r="L1037" t="s">
        <v>77</v>
      </c>
      <c r="M1037" t="s"/>
      <c r="N1037" t="s">
        <v>97</v>
      </c>
      <c r="O1037" t="s">
        <v>79</v>
      </c>
      <c r="P1037" t="s">
        <v>658</v>
      </c>
      <c r="Q1037" t="s"/>
      <c r="R1037" t="s">
        <v>80</v>
      </c>
      <c r="S1037" t="s">
        <v>320</v>
      </c>
      <c r="T1037" t="s">
        <v>82</v>
      </c>
      <c r="U1037" t="s"/>
      <c r="V1037" t="s">
        <v>83</v>
      </c>
      <c r="W1037" t="s">
        <v>84</v>
      </c>
      <c r="X1037" t="s"/>
      <c r="Y1037" t="s">
        <v>85</v>
      </c>
      <c r="Z1037">
        <f>HYPERLINK("https://hotelmonitor-cachepage.eclerx.com/savepage/tk_15427243297291358_sr_2029.html","info")</f>
        <v/>
      </c>
      <c r="AA1037" t="n">
        <v>-2443826</v>
      </c>
      <c r="AB1037" t="s"/>
      <c r="AC1037" t="s"/>
      <c r="AD1037" t="s">
        <v>86</v>
      </c>
      <c r="AE1037" t="s"/>
      <c r="AF1037" t="s"/>
      <c r="AG1037" t="s"/>
      <c r="AH1037" t="s"/>
      <c r="AI1037" t="s"/>
      <c r="AJ1037" t="s"/>
      <c r="AK1037" t="s">
        <v>87</v>
      </c>
      <c r="AL1037" t="s">
        <v>88</v>
      </c>
      <c r="AM1037" t="s"/>
      <c r="AN1037" t="s">
        <v>87</v>
      </c>
      <c r="AO1037" t="s"/>
      <c r="AP1037" t="n">
        <v>10</v>
      </c>
      <c r="AQ1037" t="s">
        <v>89</v>
      </c>
      <c r="AR1037" t="s">
        <v>99</v>
      </c>
      <c r="AS1037" t="s"/>
      <c r="AT1037" t="s">
        <v>91</v>
      </c>
      <c r="AU1037" t="s"/>
      <c r="AV1037" t="s"/>
      <c r="AW1037" t="s"/>
      <c r="AX1037" t="s"/>
      <c r="AY1037" t="n">
        <v>2443826</v>
      </c>
      <c r="AZ1037" t="s">
        <v>661</v>
      </c>
      <c r="BA1037" t="s"/>
      <c r="BB1037" t="n">
        <v>110790</v>
      </c>
      <c r="BC1037" t="n">
        <v>11.418383717537</v>
      </c>
      <c r="BD1037" t="n">
        <v>44.491128987199</v>
      </c>
      <c r="BE1037" t="s"/>
      <c r="BF1037" t="s"/>
      <c r="BG1037" t="s"/>
      <c r="BH1037" t="s"/>
      <c r="BI1037" t="s"/>
      <c r="BJ1037" t="s"/>
      <c r="BK1037" t="s"/>
      <c r="BL1037" t="s"/>
      <c r="BM1037" t="s"/>
      <c r="BN1037" t="s"/>
      <c r="BO1037" t="s"/>
      <c r="BP1037" t="s"/>
      <c r="BQ1037" t="s"/>
      <c r="BR1037" t="s">
        <v>93</v>
      </c>
    </row>
    <row r="1038" spans="1:70">
      <c r="A1038" t="s">
        <v>70</v>
      </c>
      <c r="B1038" t="s">
        <v>71</v>
      </c>
      <c r="C1038" t="s">
        <v>72</v>
      </c>
      <c r="D1038" t="n">
        <v>2</v>
      </c>
      <c r="E1038" t="s">
        <v>658</v>
      </c>
      <c r="F1038" t="n">
        <v>-1</v>
      </c>
      <c r="G1038" t="s">
        <v>74</v>
      </c>
      <c r="H1038" t="s">
        <v>75</v>
      </c>
      <c r="I1038" t="s"/>
      <c r="J1038" t="s">
        <v>76</v>
      </c>
      <c r="K1038" t="n">
        <v>72</v>
      </c>
      <c r="L1038" t="s">
        <v>77</v>
      </c>
      <c r="M1038" t="s"/>
      <c r="N1038" t="s">
        <v>517</v>
      </c>
      <c r="O1038" t="s">
        <v>79</v>
      </c>
      <c r="P1038" t="s">
        <v>658</v>
      </c>
      <c r="Q1038" t="s"/>
      <c r="R1038" t="s">
        <v>80</v>
      </c>
      <c r="S1038" t="s">
        <v>500</v>
      </c>
      <c r="T1038" t="s">
        <v>82</v>
      </c>
      <c r="U1038" t="s"/>
      <c r="V1038" t="s">
        <v>83</v>
      </c>
      <c r="W1038" t="s">
        <v>84</v>
      </c>
      <c r="X1038" t="s"/>
      <c r="Y1038" t="s">
        <v>85</v>
      </c>
      <c r="Z1038">
        <f>HYPERLINK("https://hotelmonitor-cachepage.eclerx.com/savepage/tk_15427243297291358_sr_2029.html","info")</f>
        <v/>
      </c>
      <c r="AA1038" t="n">
        <v>-2443826</v>
      </c>
      <c r="AB1038" t="s"/>
      <c r="AC1038" t="s"/>
      <c r="AD1038" t="s">
        <v>86</v>
      </c>
      <c r="AE1038" t="s"/>
      <c r="AF1038" t="s"/>
      <c r="AG1038" t="s"/>
      <c r="AH1038" t="s"/>
      <c r="AI1038" t="s"/>
      <c r="AJ1038" t="s"/>
      <c r="AK1038" t="s">
        <v>87</v>
      </c>
      <c r="AL1038" t="s">
        <v>88</v>
      </c>
      <c r="AM1038" t="s"/>
      <c r="AN1038" t="s">
        <v>87</v>
      </c>
      <c r="AO1038" t="s"/>
      <c r="AP1038" t="n">
        <v>10</v>
      </c>
      <c r="AQ1038" t="s">
        <v>89</v>
      </c>
      <c r="AR1038" t="s">
        <v>90</v>
      </c>
      <c r="AS1038" t="s"/>
      <c r="AT1038" t="s">
        <v>91</v>
      </c>
      <c r="AU1038" t="s"/>
      <c r="AV1038" t="s"/>
      <c r="AW1038" t="s"/>
      <c r="AX1038" t="s"/>
      <c r="AY1038" t="n">
        <v>2443826</v>
      </c>
      <c r="AZ1038" t="s">
        <v>661</v>
      </c>
      <c r="BA1038" t="s"/>
      <c r="BB1038" t="n">
        <v>110790</v>
      </c>
      <c r="BC1038" t="n">
        <v>11.418383717537</v>
      </c>
      <c r="BD1038" t="n">
        <v>44.491128987199</v>
      </c>
      <c r="BE1038" t="s"/>
      <c r="BF1038" t="s"/>
      <c r="BG1038" t="s"/>
      <c r="BH1038" t="s"/>
      <c r="BI1038" t="s"/>
      <c r="BJ1038" t="s"/>
      <c r="BK1038" t="s"/>
      <c r="BL1038" t="s"/>
      <c r="BM1038" t="s"/>
      <c r="BN1038" t="s"/>
      <c r="BO1038" t="s"/>
      <c r="BP1038" t="s"/>
      <c r="BQ1038" t="s"/>
      <c r="BR1038" t="s">
        <v>93</v>
      </c>
    </row>
    <row r="1039" spans="1:70">
      <c r="A1039" t="s">
        <v>70</v>
      </c>
      <c r="B1039" t="s">
        <v>71</v>
      </c>
      <c r="C1039" t="s">
        <v>72</v>
      </c>
      <c r="D1039" t="n">
        <v>2</v>
      </c>
      <c r="E1039" t="s">
        <v>658</v>
      </c>
      <c r="F1039" t="n">
        <v>-1</v>
      </c>
      <c r="G1039" t="s">
        <v>74</v>
      </c>
      <c r="H1039" t="s">
        <v>75</v>
      </c>
      <c r="I1039" t="s"/>
      <c r="J1039" t="s">
        <v>76</v>
      </c>
      <c r="K1039" t="n">
        <v>77</v>
      </c>
      <c r="L1039" t="s">
        <v>77</v>
      </c>
      <c r="M1039" t="s"/>
      <c r="N1039" t="s">
        <v>662</v>
      </c>
      <c r="O1039" t="s">
        <v>79</v>
      </c>
      <c r="P1039" t="s">
        <v>658</v>
      </c>
      <c r="Q1039" t="s"/>
      <c r="R1039" t="s">
        <v>80</v>
      </c>
      <c r="S1039" t="s">
        <v>501</v>
      </c>
      <c r="T1039" t="s">
        <v>82</v>
      </c>
      <c r="U1039" t="s"/>
      <c r="V1039" t="s">
        <v>83</v>
      </c>
      <c r="W1039" t="s">
        <v>84</v>
      </c>
      <c r="X1039" t="s"/>
      <c r="Y1039" t="s">
        <v>85</v>
      </c>
      <c r="Z1039">
        <f>HYPERLINK("https://hotelmonitor-cachepage.eclerx.com/savepage/tk_15427243297291358_sr_2029.html","info")</f>
        <v/>
      </c>
      <c r="AA1039" t="n">
        <v>-2443826</v>
      </c>
      <c r="AB1039" t="s"/>
      <c r="AC1039" t="s"/>
      <c r="AD1039" t="s">
        <v>86</v>
      </c>
      <c r="AE1039" t="s"/>
      <c r="AF1039" t="s"/>
      <c r="AG1039" t="s"/>
      <c r="AH1039" t="s"/>
      <c r="AI1039" t="s"/>
      <c r="AJ1039" t="s"/>
      <c r="AK1039" t="s">
        <v>87</v>
      </c>
      <c r="AL1039" t="s">
        <v>88</v>
      </c>
      <c r="AM1039" t="s"/>
      <c r="AN1039" t="s">
        <v>87</v>
      </c>
      <c r="AO1039" t="s"/>
      <c r="AP1039" t="n">
        <v>10</v>
      </c>
      <c r="AQ1039" t="s">
        <v>89</v>
      </c>
      <c r="AR1039" t="s">
        <v>90</v>
      </c>
      <c r="AS1039" t="s"/>
      <c r="AT1039" t="s">
        <v>91</v>
      </c>
      <c r="AU1039" t="s"/>
      <c r="AV1039" t="s"/>
      <c r="AW1039" t="s"/>
      <c r="AX1039" t="s"/>
      <c r="AY1039" t="n">
        <v>2443826</v>
      </c>
      <c r="AZ1039" t="s">
        <v>661</v>
      </c>
      <c r="BA1039" t="s"/>
      <c r="BB1039" t="n">
        <v>110790</v>
      </c>
      <c r="BC1039" t="n">
        <v>11.418383717537</v>
      </c>
      <c r="BD1039" t="n">
        <v>44.491128987199</v>
      </c>
      <c r="BE1039" t="s"/>
      <c r="BF1039" t="s"/>
      <c r="BG1039" t="s"/>
      <c r="BH1039" t="s"/>
      <c r="BI1039" t="s"/>
      <c r="BJ1039" t="s"/>
      <c r="BK1039" t="s"/>
      <c r="BL1039" t="s"/>
      <c r="BM1039" t="s"/>
      <c r="BN1039" t="s"/>
      <c r="BO1039" t="s"/>
      <c r="BP1039" t="s"/>
      <c r="BQ1039" t="s"/>
      <c r="BR1039" t="s">
        <v>93</v>
      </c>
    </row>
    <row r="1040" spans="1:70">
      <c r="A1040" t="s">
        <v>70</v>
      </c>
      <c r="B1040" t="s">
        <v>71</v>
      </c>
      <c r="C1040" t="s">
        <v>72</v>
      </c>
      <c r="D1040" t="n">
        <v>2</v>
      </c>
      <c r="E1040" t="s">
        <v>658</v>
      </c>
      <c r="F1040" t="n">
        <v>-1</v>
      </c>
      <c r="G1040" t="s">
        <v>74</v>
      </c>
      <c r="H1040" t="s">
        <v>75</v>
      </c>
      <c r="I1040" t="s"/>
      <c r="J1040" t="s">
        <v>76</v>
      </c>
      <c r="K1040" t="n">
        <v>78</v>
      </c>
      <c r="L1040" t="s">
        <v>77</v>
      </c>
      <c r="M1040" t="s"/>
      <c r="N1040" t="s">
        <v>129</v>
      </c>
      <c r="O1040" t="s">
        <v>79</v>
      </c>
      <c r="P1040" t="s">
        <v>658</v>
      </c>
      <c r="Q1040" t="s"/>
      <c r="R1040" t="s">
        <v>80</v>
      </c>
      <c r="S1040" t="s">
        <v>229</v>
      </c>
      <c r="T1040" t="s">
        <v>82</v>
      </c>
      <c r="U1040" t="s"/>
      <c r="V1040" t="s">
        <v>83</v>
      </c>
      <c r="W1040" t="s">
        <v>84</v>
      </c>
      <c r="X1040" t="s"/>
      <c r="Y1040" t="s">
        <v>85</v>
      </c>
      <c r="Z1040">
        <f>HYPERLINK("https://hotelmonitor-cachepage.eclerx.com/savepage/tk_15427243297291358_sr_2029.html","info")</f>
        <v/>
      </c>
      <c r="AA1040" t="n">
        <v>-2443826</v>
      </c>
      <c r="AB1040" t="s"/>
      <c r="AC1040" t="s"/>
      <c r="AD1040" t="s">
        <v>86</v>
      </c>
      <c r="AE1040" t="s"/>
      <c r="AF1040" t="s"/>
      <c r="AG1040" t="s"/>
      <c r="AH1040" t="s"/>
      <c r="AI1040" t="s"/>
      <c r="AJ1040" t="s"/>
      <c r="AK1040" t="s">
        <v>87</v>
      </c>
      <c r="AL1040" t="s">
        <v>88</v>
      </c>
      <c r="AM1040" t="s"/>
      <c r="AN1040" t="s">
        <v>87</v>
      </c>
      <c r="AO1040" t="s"/>
      <c r="AP1040" t="n">
        <v>10</v>
      </c>
      <c r="AQ1040" t="s">
        <v>89</v>
      </c>
      <c r="AR1040" t="s">
        <v>90</v>
      </c>
      <c r="AS1040" t="s"/>
      <c r="AT1040" t="s">
        <v>91</v>
      </c>
      <c r="AU1040" t="s"/>
      <c r="AV1040" t="s"/>
      <c r="AW1040" t="s"/>
      <c r="AX1040" t="s"/>
      <c r="AY1040" t="n">
        <v>2443826</v>
      </c>
      <c r="AZ1040" t="s">
        <v>661</v>
      </c>
      <c r="BA1040" t="s"/>
      <c r="BB1040" t="n">
        <v>110790</v>
      </c>
      <c r="BC1040" t="n">
        <v>11.418383717537</v>
      </c>
      <c r="BD1040" t="n">
        <v>44.491128987199</v>
      </c>
      <c r="BE1040" t="s"/>
      <c r="BF1040" t="s"/>
      <c r="BG1040" t="s"/>
      <c r="BH1040" t="s"/>
      <c r="BI1040" t="s"/>
      <c r="BJ1040" t="s"/>
      <c r="BK1040" t="s"/>
      <c r="BL1040" t="s"/>
      <c r="BM1040" t="s"/>
      <c r="BN1040" t="s"/>
      <c r="BO1040" t="s"/>
      <c r="BP1040" t="s"/>
      <c r="BQ1040" t="s"/>
      <c r="BR1040" t="s">
        <v>93</v>
      </c>
    </row>
    <row r="1041" spans="1:70">
      <c r="A1041" t="s">
        <v>70</v>
      </c>
      <c r="B1041" t="s">
        <v>71</v>
      </c>
      <c r="C1041" t="s">
        <v>72</v>
      </c>
      <c r="D1041" t="n">
        <v>2</v>
      </c>
      <c r="E1041" t="s">
        <v>658</v>
      </c>
      <c r="F1041" t="n">
        <v>-1</v>
      </c>
      <c r="G1041" t="s">
        <v>74</v>
      </c>
      <c r="H1041" t="s">
        <v>75</v>
      </c>
      <c r="I1041" t="s"/>
      <c r="J1041" t="s">
        <v>76</v>
      </c>
      <c r="K1041" t="n">
        <v>98</v>
      </c>
      <c r="L1041" t="s">
        <v>77</v>
      </c>
      <c r="M1041" t="s"/>
      <c r="N1041" t="s">
        <v>663</v>
      </c>
      <c r="O1041" t="s">
        <v>79</v>
      </c>
      <c r="P1041" t="s">
        <v>658</v>
      </c>
      <c r="Q1041" t="s"/>
      <c r="R1041" t="s">
        <v>80</v>
      </c>
      <c r="S1041" t="s">
        <v>399</v>
      </c>
      <c r="T1041" t="s">
        <v>82</v>
      </c>
      <c r="U1041" t="s"/>
      <c r="V1041" t="s">
        <v>83</v>
      </c>
      <c r="W1041" t="s">
        <v>84</v>
      </c>
      <c r="X1041" t="s"/>
      <c r="Y1041" t="s">
        <v>85</v>
      </c>
      <c r="Z1041">
        <f>HYPERLINK("https://hotelmonitor-cachepage.eclerx.com/savepage/tk_15427243297291358_sr_2029.html","info")</f>
        <v/>
      </c>
      <c r="AA1041" t="n">
        <v>-2443826</v>
      </c>
      <c r="AB1041" t="s"/>
      <c r="AC1041" t="s"/>
      <c r="AD1041" t="s">
        <v>86</v>
      </c>
      <c r="AE1041" t="s"/>
      <c r="AF1041" t="s"/>
      <c r="AG1041" t="s"/>
      <c r="AH1041" t="s"/>
      <c r="AI1041" t="s"/>
      <c r="AJ1041" t="s"/>
      <c r="AK1041" t="s">
        <v>87</v>
      </c>
      <c r="AL1041" t="s">
        <v>88</v>
      </c>
      <c r="AM1041" t="s"/>
      <c r="AN1041" t="s">
        <v>87</v>
      </c>
      <c r="AO1041" t="s"/>
      <c r="AP1041" t="n">
        <v>10</v>
      </c>
      <c r="AQ1041" t="s">
        <v>89</v>
      </c>
      <c r="AR1041" t="s">
        <v>90</v>
      </c>
      <c r="AS1041" t="s"/>
      <c r="AT1041" t="s">
        <v>91</v>
      </c>
      <c r="AU1041" t="s"/>
      <c r="AV1041" t="s"/>
      <c r="AW1041" t="s"/>
      <c r="AX1041" t="s"/>
      <c r="AY1041" t="n">
        <v>2443826</v>
      </c>
      <c r="AZ1041" t="s">
        <v>661</v>
      </c>
      <c r="BA1041" t="s"/>
      <c r="BB1041" t="n">
        <v>110790</v>
      </c>
      <c r="BC1041" t="n">
        <v>11.418383717537</v>
      </c>
      <c r="BD1041" t="n">
        <v>44.491128987199</v>
      </c>
      <c r="BE1041" t="s"/>
      <c r="BF1041" t="s"/>
      <c r="BG1041" t="s"/>
      <c r="BH1041" t="s"/>
      <c r="BI1041" t="s"/>
      <c r="BJ1041" t="s"/>
      <c r="BK1041" t="s"/>
      <c r="BL1041" t="s"/>
      <c r="BM1041" t="s"/>
      <c r="BN1041" t="s"/>
      <c r="BO1041" t="s"/>
      <c r="BP1041" t="s"/>
      <c r="BQ1041" t="s"/>
      <c r="BR1041" t="s">
        <v>93</v>
      </c>
    </row>
    <row r="1042" spans="1:70">
      <c r="A1042" t="s">
        <v>70</v>
      </c>
      <c r="B1042" t="s">
        <v>71</v>
      </c>
      <c r="C1042" t="s">
        <v>72</v>
      </c>
      <c r="D1042" t="n">
        <v>2</v>
      </c>
      <c r="E1042" t="s">
        <v>658</v>
      </c>
      <c r="F1042" t="n">
        <v>-1</v>
      </c>
      <c r="G1042" t="s">
        <v>74</v>
      </c>
      <c r="H1042" t="s">
        <v>75</v>
      </c>
      <c r="I1042" t="s"/>
      <c r="J1042" t="s">
        <v>76</v>
      </c>
      <c r="K1042" t="n">
        <v>126</v>
      </c>
      <c r="L1042" t="s">
        <v>77</v>
      </c>
      <c r="M1042" t="s"/>
      <c r="N1042" t="s">
        <v>664</v>
      </c>
      <c r="O1042" t="s">
        <v>79</v>
      </c>
      <c r="P1042" t="s">
        <v>658</v>
      </c>
      <c r="Q1042" t="s"/>
      <c r="R1042" t="s">
        <v>80</v>
      </c>
      <c r="S1042" t="s">
        <v>249</v>
      </c>
      <c r="T1042" t="s">
        <v>82</v>
      </c>
      <c r="U1042" t="s"/>
      <c r="V1042" t="s">
        <v>83</v>
      </c>
      <c r="W1042" t="s">
        <v>84</v>
      </c>
      <c r="X1042" t="s"/>
      <c r="Y1042" t="s">
        <v>85</v>
      </c>
      <c r="Z1042">
        <f>HYPERLINK("https://hotelmonitor-cachepage.eclerx.com/savepage/tk_15427243297291358_sr_2029.html","info")</f>
        <v/>
      </c>
      <c r="AA1042" t="n">
        <v>-2443826</v>
      </c>
      <c r="AB1042" t="s"/>
      <c r="AC1042" t="s"/>
      <c r="AD1042" t="s">
        <v>86</v>
      </c>
      <c r="AE1042" t="s"/>
      <c r="AF1042" t="s"/>
      <c r="AG1042" t="s"/>
      <c r="AH1042" t="s"/>
      <c r="AI1042" t="s"/>
      <c r="AJ1042" t="s"/>
      <c r="AK1042" t="s">
        <v>87</v>
      </c>
      <c r="AL1042" t="s">
        <v>88</v>
      </c>
      <c r="AM1042" t="s"/>
      <c r="AN1042" t="s">
        <v>87</v>
      </c>
      <c r="AO1042" t="s"/>
      <c r="AP1042" t="n">
        <v>10</v>
      </c>
      <c r="AQ1042" t="s">
        <v>89</v>
      </c>
      <c r="AR1042" t="s">
        <v>90</v>
      </c>
      <c r="AS1042" t="s"/>
      <c r="AT1042" t="s">
        <v>91</v>
      </c>
      <c r="AU1042" t="s"/>
      <c r="AV1042" t="s"/>
      <c r="AW1042" t="s"/>
      <c r="AX1042" t="s"/>
      <c r="AY1042" t="n">
        <v>2443826</v>
      </c>
      <c r="AZ1042" t="s">
        <v>661</v>
      </c>
      <c r="BA1042" t="s"/>
      <c r="BB1042" t="n">
        <v>110790</v>
      </c>
      <c r="BC1042" t="n">
        <v>11.418383717537</v>
      </c>
      <c r="BD1042" t="n">
        <v>44.491128987199</v>
      </c>
      <c r="BE1042" t="s"/>
      <c r="BF1042" t="s"/>
      <c r="BG1042" t="s"/>
      <c r="BH1042" t="s"/>
      <c r="BI1042" t="s"/>
      <c r="BJ1042" t="s"/>
      <c r="BK1042" t="s"/>
      <c r="BL1042" t="s"/>
      <c r="BM1042" t="s"/>
      <c r="BN1042" t="s"/>
      <c r="BO1042" t="s"/>
      <c r="BP1042" t="s"/>
      <c r="BQ1042" t="s"/>
      <c r="BR1042" t="s">
        <v>93</v>
      </c>
    </row>
    <row r="1043" spans="1:70">
      <c r="A1043" t="s">
        <v>70</v>
      </c>
      <c r="B1043" t="s">
        <v>71</v>
      </c>
      <c r="C1043" t="s">
        <v>72</v>
      </c>
      <c r="D1043" t="n">
        <v>2</v>
      </c>
      <c r="E1043" t="s">
        <v>658</v>
      </c>
      <c r="F1043" t="n">
        <v>-1</v>
      </c>
      <c r="G1043" t="s">
        <v>74</v>
      </c>
      <c r="H1043" t="s">
        <v>75</v>
      </c>
      <c r="I1043" t="s"/>
      <c r="J1043" t="s">
        <v>76</v>
      </c>
      <c r="K1043" t="n">
        <v>126</v>
      </c>
      <c r="L1043" t="s">
        <v>77</v>
      </c>
      <c r="M1043" t="s"/>
      <c r="N1043" t="s">
        <v>129</v>
      </c>
      <c r="O1043" t="s">
        <v>79</v>
      </c>
      <c r="P1043" t="s">
        <v>658</v>
      </c>
      <c r="Q1043" t="s"/>
      <c r="R1043" t="s">
        <v>80</v>
      </c>
      <c r="S1043" t="s">
        <v>249</v>
      </c>
      <c r="T1043" t="s">
        <v>82</v>
      </c>
      <c r="U1043" t="s"/>
      <c r="V1043" t="s">
        <v>83</v>
      </c>
      <c r="W1043" t="s">
        <v>108</v>
      </c>
      <c r="X1043" t="s"/>
      <c r="Y1043" t="s">
        <v>85</v>
      </c>
      <c r="Z1043">
        <f>HYPERLINK("https://hotelmonitor-cachepage.eclerx.com/savepage/tk_15427243297291358_sr_2029.html","info")</f>
        <v/>
      </c>
      <c r="AA1043" t="n">
        <v>-2443826</v>
      </c>
      <c r="AB1043" t="s"/>
      <c r="AC1043" t="s"/>
      <c r="AD1043" t="s">
        <v>86</v>
      </c>
      <c r="AE1043" t="s"/>
      <c r="AF1043" t="s"/>
      <c r="AG1043" t="s"/>
      <c r="AH1043" t="s"/>
      <c r="AI1043" t="s"/>
      <c r="AJ1043" t="s"/>
      <c r="AK1043" t="s">
        <v>87</v>
      </c>
      <c r="AL1043" t="s">
        <v>88</v>
      </c>
      <c r="AM1043" t="s"/>
      <c r="AN1043" t="s">
        <v>87</v>
      </c>
      <c r="AO1043" t="s"/>
      <c r="AP1043" t="n">
        <v>10</v>
      </c>
      <c r="AQ1043" t="s">
        <v>89</v>
      </c>
      <c r="AR1043" t="s">
        <v>90</v>
      </c>
      <c r="AS1043" t="s"/>
      <c r="AT1043" t="s">
        <v>91</v>
      </c>
      <c r="AU1043" t="s"/>
      <c r="AV1043" t="s"/>
      <c r="AW1043" t="s"/>
      <c r="AX1043" t="s"/>
      <c r="AY1043" t="n">
        <v>2443826</v>
      </c>
      <c r="AZ1043" t="s">
        <v>661</v>
      </c>
      <c r="BA1043" t="s"/>
      <c r="BB1043" t="n">
        <v>110790</v>
      </c>
      <c r="BC1043" t="n">
        <v>11.418383717537</v>
      </c>
      <c r="BD1043" t="n">
        <v>44.491128987199</v>
      </c>
      <c r="BE1043" t="s"/>
      <c r="BF1043" t="s"/>
      <c r="BG1043" t="s"/>
      <c r="BH1043" t="s"/>
      <c r="BI1043" t="s"/>
      <c r="BJ1043" t="s"/>
      <c r="BK1043" t="s"/>
      <c r="BL1043" t="s"/>
      <c r="BM1043" t="s"/>
      <c r="BN1043" t="s"/>
      <c r="BO1043" t="s"/>
      <c r="BP1043" t="s"/>
      <c r="BQ1043" t="s"/>
      <c r="BR1043" t="s">
        <v>93</v>
      </c>
    </row>
    <row r="1044" spans="1:70">
      <c r="A1044" t="s">
        <v>70</v>
      </c>
      <c r="B1044" t="s">
        <v>71</v>
      </c>
      <c r="C1044" t="s">
        <v>72</v>
      </c>
      <c r="D1044" t="n">
        <v>2</v>
      </c>
      <c r="E1044" t="s">
        <v>658</v>
      </c>
      <c r="F1044" t="n">
        <v>-1</v>
      </c>
      <c r="G1044" t="s">
        <v>74</v>
      </c>
      <c r="H1044" t="s">
        <v>75</v>
      </c>
      <c r="I1044" t="s"/>
      <c r="J1044" t="s">
        <v>76</v>
      </c>
      <c r="K1044" t="n">
        <v>137</v>
      </c>
      <c r="L1044" t="s">
        <v>77</v>
      </c>
      <c r="M1044" t="s"/>
      <c r="N1044" t="s">
        <v>97</v>
      </c>
      <c r="O1044" t="s">
        <v>79</v>
      </c>
      <c r="P1044" t="s">
        <v>658</v>
      </c>
      <c r="Q1044" t="s"/>
      <c r="R1044" t="s">
        <v>80</v>
      </c>
      <c r="S1044" t="s">
        <v>288</v>
      </c>
      <c r="T1044" t="s">
        <v>82</v>
      </c>
      <c r="U1044" t="s"/>
      <c r="V1044" t="s">
        <v>83</v>
      </c>
      <c r="W1044" t="s">
        <v>108</v>
      </c>
      <c r="X1044" t="s"/>
      <c r="Y1044" t="s">
        <v>85</v>
      </c>
      <c r="Z1044">
        <f>HYPERLINK("https://hotelmonitor-cachepage.eclerx.com/savepage/tk_15427243297291358_sr_2029.html","info")</f>
        <v/>
      </c>
      <c r="AA1044" t="n">
        <v>-2443826</v>
      </c>
      <c r="AB1044" t="s"/>
      <c r="AC1044" t="s"/>
      <c r="AD1044" t="s">
        <v>86</v>
      </c>
      <c r="AE1044" t="s"/>
      <c r="AF1044" t="s"/>
      <c r="AG1044" t="s"/>
      <c r="AH1044" t="s"/>
      <c r="AI1044" t="s"/>
      <c r="AJ1044" t="s"/>
      <c r="AK1044" t="s">
        <v>87</v>
      </c>
      <c r="AL1044" t="s">
        <v>88</v>
      </c>
      <c r="AM1044" t="s"/>
      <c r="AN1044" t="s">
        <v>87</v>
      </c>
      <c r="AO1044" t="s"/>
      <c r="AP1044" t="n">
        <v>10</v>
      </c>
      <c r="AQ1044" t="s">
        <v>89</v>
      </c>
      <c r="AR1044" t="s">
        <v>99</v>
      </c>
      <c r="AS1044" t="s"/>
      <c r="AT1044" t="s">
        <v>91</v>
      </c>
      <c r="AU1044" t="s"/>
      <c r="AV1044" t="s"/>
      <c r="AW1044" t="s"/>
      <c r="AX1044" t="s"/>
      <c r="AY1044" t="n">
        <v>2443826</v>
      </c>
      <c r="AZ1044" t="s">
        <v>661</v>
      </c>
      <c r="BA1044" t="s"/>
      <c r="BB1044" t="n">
        <v>110790</v>
      </c>
      <c r="BC1044" t="n">
        <v>11.418383717537</v>
      </c>
      <c r="BD1044" t="n">
        <v>44.491128987199</v>
      </c>
      <c r="BE1044" t="s"/>
      <c r="BF1044" t="s"/>
      <c r="BG1044" t="s"/>
      <c r="BH1044" t="s"/>
      <c r="BI1044" t="s"/>
      <c r="BJ1044" t="s"/>
      <c r="BK1044" t="s"/>
      <c r="BL1044" t="s"/>
      <c r="BM1044" t="s"/>
      <c r="BN1044" t="s"/>
      <c r="BO1044" t="s"/>
      <c r="BP1044" t="s"/>
      <c r="BQ1044" t="s"/>
      <c r="BR1044" t="s">
        <v>93</v>
      </c>
    </row>
    <row r="1045" spans="1:70">
      <c r="A1045" t="s">
        <v>70</v>
      </c>
      <c r="B1045" t="s">
        <v>71</v>
      </c>
      <c r="C1045" t="s">
        <v>72</v>
      </c>
      <c r="D1045" t="n">
        <v>2</v>
      </c>
      <c r="E1045" t="s">
        <v>665</v>
      </c>
      <c r="F1045" t="n">
        <v>-1</v>
      </c>
      <c r="G1045" t="s">
        <v>74</v>
      </c>
      <c r="H1045" t="s">
        <v>75</v>
      </c>
      <c r="I1045" t="s"/>
      <c r="J1045" t="s">
        <v>76</v>
      </c>
      <c r="K1045" t="n">
        <v>111</v>
      </c>
      <c r="L1045" t="s">
        <v>77</v>
      </c>
      <c r="M1045" t="s"/>
      <c r="N1045" t="s">
        <v>666</v>
      </c>
      <c r="O1045" t="s">
        <v>79</v>
      </c>
      <c r="P1045" t="s">
        <v>665</v>
      </c>
      <c r="Q1045" t="s"/>
      <c r="R1045" t="s">
        <v>80</v>
      </c>
      <c r="S1045" t="s">
        <v>667</v>
      </c>
      <c r="T1045" t="s">
        <v>82</v>
      </c>
      <c r="U1045" t="s"/>
      <c r="V1045" t="s">
        <v>83</v>
      </c>
      <c r="W1045" t="s">
        <v>84</v>
      </c>
      <c r="X1045" t="s"/>
      <c r="Y1045" t="s">
        <v>85</v>
      </c>
      <c r="Z1045">
        <f>HYPERLINK("https://hotelmonitor-cachepage.eclerx.com/savepage/tk_15427243350009425_sr_2029.html","info")</f>
        <v/>
      </c>
      <c r="AA1045" t="n">
        <v>-5078101</v>
      </c>
      <c r="AB1045" t="s"/>
      <c r="AC1045" t="s"/>
      <c r="AD1045" t="s">
        <v>86</v>
      </c>
      <c r="AE1045" t="s"/>
      <c r="AF1045" t="s"/>
      <c r="AG1045" t="s"/>
      <c r="AH1045" t="s"/>
      <c r="AI1045" t="s"/>
      <c r="AJ1045" t="s"/>
      <c r="AK1045" t="s">
        <v>87</v>
      </c>
      <c r="AL1045" t="s">
        <v>88</v>
      </c>
      <c r="AM1045" t="s"/>
      <c r="AN1045" t="s">
        <v>87</v>
      </c>
      <c r="AO1045" t="s"/>
      <c r="AP1045" t="n">
        <v>12</v>
      </c>
      <c r="AQ1045" t="s">
        <v>89</v>
      </c>
      <c r="AR1045" t="s">
        <v>96</v>
      </c>
      <c r="AS1045" t="s"/>
      <c r="AT1045" t="s">
        <v>91</v>
      </c>
      <c r="AU1045" t="s"/>
      <c r="AV1045" t="s"/>
      <c r="AW1045" t="s"/>
      <c r="AX1045" t="s"/>
      <c r="AY1045" t="n">
        <v>5078101</v>
      </c>
      <c r="AZ1045" t="s">
        <v>668</v>
      </c>
      <c r="BA1045" t="s"/>
      <c r="BB1045" t="n">
        <v>184483</v>
      </c>
      <c r="BC1045" t="n">
        <v>11.85543358326</v>
      </c>
      <c r="BD1045" t="n">
        <v>44.293253508458</v>
      </c>
      <c r="BE1045" t="s"/>
      <c r="BF1045" t="s"/>
      <c r="BG1045" t="s"/>
      <c r="BH1045" t="s"/>
      <c r="BI1045" t="s"/>
      <c r="BJ1045" t="s"/>
      <c r="BK1045" t="s"/>
      <c r="BL1045" t="s"/>
      <c r="BM1045" t="s"/>
      <c r="BN1045" t="s"/>
      <c r="BO1045" t="s"/>
      <c r="BP1045" t="s"/>
      <c r="BQ1045" t="s"/>
      <c r="BR1045" t="s">
        <v>93</v>
      </c>
    </row>
    <row r="1046" spans="1:70">
      <c r="A1046" t="s">
        <v>70</v>
      </c>
      <c r="B1046" t="s">
        <v>71</v>
      </c>
      <c r="C1046" t="s">
        <v>72</v>
      </c>
      <c r="D1046" t="n">
        <v>2</v>
      </c>
      <c r="E1046" t="s">
        <v>665</v>
      </c>
      <c r="F1046" t="n">
        <v>-1</v>
      </c>
      <c r="G1046" t="s">
        <v>74</v>
      </c>
      <c r="H1046" t="s">
        <v>75</v>
      </c>
      <c r="I1046" t="s"/>
      <c r="J1046" t="s">
        <v>76</v>
      </c>
      <c r="K1046" t="n">
        <v>159</v>
      </c>
      <c r="L1046" t="s">
        <v>77</v>
      </c>
      <c r="M1046" t="s"/>
      <c r="N1046" t="s">
        <v>669</v>
      </c>
      <c r="O1046" t="s">
        <v>79</v>
      </c>
      <c r="P1046" t="s">
        <v>665</v>
      </c>
      <c r="Q1046" t="s"/>
      <c r="R1046" t="s">
        <v>80</v>
      </c>
      <c r="S1046" t="s">
        <v>562</v>
      </c>
      <c r="T1046" t="s">
        <v>82</v>
      </c>
      <c r="U1046" t="s"/>
      <c r="V1046" t="s">
        <v>83</v>
      </c>
      <c r="W1046" t="s">
        <v>84</v>
      </c>
      <c r="X1046" t="s"/>
      <c r="Y1046" t="s">
        <v>85</v>
      </c>
      <c r="Z1046">
        <f>HYPERLINK("https://hotelmonitor-cachepage.eclerx.com/savepage/tk_15427243350009425_sr_2029.html","info")</f>
        <v/>
      </c>
      <c r="AA1046" t="n">
        <v>-5078101</v>
      </c>
      <c r="AB1046" t="s"/>
      <c r="AC1046" t="s"/>
      <c r="AD1046" t="s">
        <v>86</v>
      </c>
      <c r="AE1046" t="s"/>
      <c r="AF1046" t="s"/>
      <c r="AG1046" t="s"/>
      <c r="AH1046" t="s"/>
      <c r="AI1046" t="s"/>
      <c r="AJ1046" t="s"/>
      <c r="AK1046" t="s">
        <v>87</v>
      </c>
      <c r="AL1046" t="s">
        <v>88</v>
      </c>
      <c r="AM1046" t="s"/>
      <c r="AN1046" t="s">
        <v>87</v>
      </c>
      <c r="AO1046" t="s"/>
      <c r="AP1046" t="n">
        <v>12</v>
      </c>
      <c r="AQ1046" t="s">
        <v>89</v>
      </c>
      <c r="AR1046" t="s">
        <v>96</v>
      </c>
      <c r="AS1046" t="s"/>
      <c r="AT1046" t="s">
        <v>91</v>
      </c>
      <c r="AU1046" t="s"/>
      <c r="AV1046" t="s"/>
      <c r="AW1046" t="s"/>
      <c r="AX1046" t="s"/>
      <c r="AY1046" t="n">
        <v>5078101</v>
      </c>
      <c r="AZ1046" t="s">
        <v>668</v>
      </c>
      <c r="BA1046" t="s"/>
      <c r="BB1046" t="n">
        <v>184483</v>
      </c>
      <c r="BC1046" t="n">
        <v>11.85543358326</v>
      </c>
      <c r="BD1046" t="n">
        <v>44.293253508458</v>
      </c>
      <c r="BE1046" t="s"/>
      <c r="BF1046" t="s"/>
      <c r="BG1046" t="s"/>
      <c r="BH1046" t="s"/>
      <c r="BI1046" t="s"/>
      <c r="BJ1046" t="s"/>
      <c r="BK1046" t="s"/>
      <c r="BL1046" t="s"/>
      <c r="BM1046" t="s"/>
      <c r="BN1046" t="s"/>
      <c r="BO1046" t="s"/>
      <c r="BP1046" t="s"/>
      <c r="BQ1046" t="s"/>
      <c r="BR1046" t="s">
        <v>93</v>
      </c>
    </row>
    <row r="1047" spans="1:70">
      <c r="A1047" t="s">
        <v>70</v>
      </c>
      <c r="B1047" t="s">
        <v>71</v>
      </c>
      <c r="C1047" t="s">
        <v>72</v>
      </c>
      <c r="D1047" t="n">
        <v>2</v>
      </c>
      <c r="E1047" t="s">
        <v>670</v>
      </c>
      <c r="F1047" t="n">
        <v>-1</v>
      </c>
      <c r="G1047" t="s">
        <v>74</v>
      </c>
      <c r="H1047" t="s">
        <v>75</v>
      </c>
      <c r="I1047" t="s"/>
      <c r="J1047" t="s">
        <v>76</v>
      </c>
      <c r="K1047" t="n">
        <v>129</v>
      </c>
      <c r="L1047" t="s">
        <v>77</v>
      </c>
      <c r="M1047" t="s"/>
      <c r="N1047" t="s">
        <v>184</v>
      </c>
      <c r="O1047" t="s">
        <v>79</v>
      </c>
      <c r="P1047" t="s">
        <v>670</v>
      </c>
      <c r="Q1047" t="s"/>
      <c r="R1047" t="s">
        <v>80</v>
      </c>
      <c r="S1047" t="s">
        <v>293</v>
      </c>
      <c r="T1047" t="s">
        <v>82</v>
      </c>
      <c r="U1047" t="s"/>
      <c r="V1047" t="s">
        <v>83</v>
      </c>
      <c r="W1047" t="s">
        <v>84</v>
      </c>
      <c r="X1047" t="s"/>
      <c r="Y1047" t="s">
        <v>85</v>
      </c>
      <c r="Z1047">
        <f>HYPERLINK("https://hotelmonitor-cachepage.eclerx.com/savepage/tk_15427245755344536_sr_2029.html","info")</f>
        <v/>
      </c>
      <c r="AA1047" t="n">
        <v>-3744641</v>
      </c>
      <c r="AB1047" t="s"/>
      <c r="AC1047" t="s"/>
      <c r="AD1047" t="s">
        <v>86</v>
      </c>
      <c r="AE1047" t="s"/>
      <c r="AF1047" t="s"/>
      <c r="AG1047" t="s"/>
      <c r="AH1047" t="s"/>
      <c r="AI1047" t="s"/>
      <c r="AJ1047" t="s"/>
      <c r="AK1047" t="s">
        <v>87</v>
      </c>
      <c r="AL1047" t="s">
        <v>88</v>
      </c>
      <c r="AM1047" t="s"/>
      <c r="AN1047" t="s">
        <v>87</v>
      </c>
      <c r="AO1047" t="s"/>
      <c r="AP1047" t="n">
        <v>108</v>
      </c>
      <c r="AQ1047" t="s">
        <v>89</v>
      </c>
      <c r="AR1047" t="s">
        <v>96</v>
      </c>
      <c r="AS1047" t="s"/>
      <c r="AT1047" t="s">
        <v>91</v>
      </c>
      <c r="AU1047" t="s"/>
      <c r="AV1047" t="s"/>
      <c r="AW1047" t="s"/>
      <c r="AX1047" t="s"/>
      <c r="AY1047" t="n">
        <v>3744641</v>
      </c>
      <c r="AZ1047" t="s">
        <v>671</v>
      </c>
      <c r="BA1047" t="s"/>
      <c r="BB1047" t="n">
        <v>166119</v>
      </c>
      <c r="BC1047" t="n">
        <v>13.510289</v>
      </c>
      <c r="BD1047" t="n">
        <v>43.621509</v>
      </c>
      <c r="BE1047" t="s"/>
      <c r="BF1047" t="s"/>
      <c r="BG1047" t="s"/>
      <c r="BH1047" t="s"/>
      <c r="BI1047" t="s"/>
      <c r="BJ1047" t="s"/>
      <c r="BK1047" t="s"/>
      <c r="BL1047" t="s"/>
      <c r="BM1047" t="s"/>
      <c r="BN1047" t="s"/>
      <c r="BO1047" t="s"/>
      <c r="BP1047" t="s"/>
      <c r="BQ1047" t="s"/>
      <c r="BR1047" t="s">
        <v>104</v>
      </c>
    </row>
    <row r="1048" spans="1:70">
      <c r="A1048" t="s">
        <v>70</v>
      </c>
      <c r="B1048" t="s">
        <v>71</v>
      </c>
      <c r="C1048" t="s">
        <v>72</v>
      </c>
      <c r="D1048" t="n">
        <v>2</v>
      </c>
      <c r="E1048" t="s">
        <v>670</v>
      </c>
      <c r="F1048" t="n">
        <v>-1</v>
      </c>
      <c r="G1048" t="s">
        <v>74</v>
      </c>
      <c r="H1048" t="s">
        <v>75</v>
      </c>
      <c r="I1048" t="s"/>
      <c r="J1048" t="s">
        <v>76</v>
      </c>
      <c r="K1048" t="n">
        <v>224</v>
      </c>
      <c r="L1048" t="s">
        <v>77</v>
      </c>
      <c r="M1048" t="s"/>
      <c r="N1048" t="s">
        <v>672</v>
      </c>
      <c r="O1048" t="s">
        <v>79</v>
      </c>
      <c r="P1048" t="s">
        <v>670</v>
      </c>
      <c r="Q1048" t="s"/>
      <c r="R1048" t="s">
        <v>80</v>
      </c>
      <c r="S1048" t="s">
        <v>673</v>
      </c>
      <c r="T1048" t="s">
        <v>82</v>
      </c>
      <c r="U1048" t="s"/>
      <c r="V1048" t="s">
        <v>83</v>
      </c>
      <c r="W1048" t="s">
        <v>84</v>
      </c>
      <c r="X1048" t="s"/>
      <c r="Y1048" t="s">
        <v>85</v>
      </c>
      <c r="Z1048">
        <f>HYPERLINK("https://hotelmonitor-cachepage.eclerx.com/savepage/tk_15427245755344536_sr_2029.html","info")</f>
        <v/>
      </c>
      <c r="AA1048" t="n">
        <v>-3744641</v>
      </c>
      <c r="AB1048" t="s"/>
      <c r="AC1048" t="s"/>
      <c r="AD1048" t="s">
        <v>86</v>
      </c>
      <c r="AE1048" t="s"/>
      <c r="AF1048" t="s"/>
      <c r="AG1048" t="s"/>
      <c r="AH1048" t="s"/>
      <c r="AI1048" t="s"/>
      <c r="AJ1048" t="s"/>
      <c r="AK1048" t="s">
        <v>87</v>
      </c>
      <c r="AL1048" t="s">
        <v>88</v>
      </c>
      <c r="AM1048" t="s"/>
      <c r="AN1048" t="s">
        <v>87</v>
      </c>
      <c r="AO1048" t="s"/>
      <c r="AP1048" t="n">
        <v>108</v>
      </c>
      <c r="AQ1048" t="s">
        <v>89</v>
      </c>
      <c r="AR1048" t="s">
        <v>96</v>
      </c>
      <c r="AS1048" t="s"/>
      <c r="AT1048" t="s">
        <v>91</v>
      </c>
      <c r="AU1048" t="s"/>
      <c r="AV1048" t="s"/>
      <c r="AW1048" t="s"/>
      <c r="AX1048" t="s"/>
      <c r="AY1048" t="n">
        <v>3744641</v>
      </c>
      <c r="AZ1048" t="s">
        <v>671</v>
      </c>
      <c r="BA1048" t="s"/>
      <c r="BB1048" t="n">
        <v>166119</v>
      </c>
      <c r="BC1048" t="n">
        <v>13.510289</v>
      </c>
      <c r="BD1048" t="n">
        <v>43.621509</v>
      </c>
      <c r="BE1048" t="s"/>
      <c r="BF1048" t="s"/>
      <c r="BG1048" t="s"/>
      <c r="BH1048" t="s"/>
      <c r="BI1048" t="s"/>
      <c r="BJ1048" t="s"/>
      <c r="BK1048" t="s"/>
      <c r="BL1048" t="s"/>
      <c r="BM1048" t="s"/>
      <c r="BN1048" t="s"/>
      <c r="BO1048" t="s"/>
      <c r="BP1048" t="s"/>
      <c r="BQ1048" t="s"/>
      <c r="BR1048" t="s">
        <v>104</v>
      </c>
    </row>
    <row r="1049" spans="1:70">
      <c r="A1049" t="s">
        <v>70</v>
      </c>
      <c r="B1049" t="s">
        <v>71</v>
      </c>
      <c r="C1049" t="s">
        <v>72</v>
      </c>
      <c r="D1049" t="n">
        <v>2</v>
      </c>
      <c r="E1049" t="s">
        <v>674</v>
      </c>
      <c r="F1049" t="n">
        <v>-1</v>
      </c>
      <c r="G1049" t="s">
        <v>74</v>
      </c>
      <c r="H1049" t="s">
        <v>75</v>
      </c>
      <c r="I1049" t="s"/>
      <c r="J1049" t="s">
        <v>76</v>
      </c>
      <c r="K1049" t="n">
        <v>63</v>
      </c>
      <c r="L1049" t="s">
        <v>77</v>
      </c>
      <c r="M1049" t="s"/>
      <c r="N1049" t="s">
        <v>675</v>
      </c>
      <c r="O1049" t="s">
        <v>79</v>
      </c>
      <c r="P1049" t="s">
        <v>674</v>
      </c>
      <c r="Q1049" t="s"/>
      <c r="R1049" t="s">
        <v>80</v>
      </c>
      <c r="S1049" t="s">
        <v>676</v>
      </c>
      <c r="T1049" t="s">
        <v>82</v>
      </c>
      <c r="U1049" t="s"/>
      <c r="V1049" t="s">
        <v>83</v>
      </c>
      <c r="W1049" t="s">
        <v>84</v>
      </c>
      <c r="X1049" t="s"/>
      <c r="Y1049" t="s">
        <v>85</v>
      </c>
      <c r="Z1049">
        <f>HYPERLINK("https://hotelmonitor-cachepage.eclerx.com/savepage/tk_15427245606529043_sr_2029.html","info")</f>
        <v/>
      </c>
      <c r="AA1049" t="n">
        <v>-2325802</v>
      </c>
      <c r="AB1049" t="s"/>
      <c r="AC1049" t="s"/>
      <c r="AD1049" t="s">
        <v>86</v>
      </c>
      <c r="AE1049" t="s"/>
      <c r="AF1049" t="s"/>
      <c r="AG1049" t="s"/>
      <c r="AH1049" t="s"/>
      <c r="AI1049" t="s"/>
      <c r="AJ1049" t="s"/>
      <c r="AK1049" t="s">
        <v>87</v>
      </c>
      <c r="AL1049" t="s">
        <v>88</v>
      </c>
      <c r="AM1049" t="s"/>
      <c r="AN1049" t="s">
        <v>87</v>
      </c>
      <c r="AO1049" t="s"/>
      <c r="AP1049" t="n">
        <v>102</v>
      </c>
      <c r="AQ1049" t="s">
        <v>89</v>
      </c>
      <c r="AR1049" t="s">
        <v>90</v>
      </c>
      <c r="AS1049" t="s"/>
      <c r="AT1049" t="s">
        <v>91</v>
      </c>
      <c r="AU1049" t="s"/>
      <c r="AV1049" t="s"/>
      <c r="AW1049" t="s"/>
      <c r="AX1049" t="s"/>
      <c r="AY1049" t="n">
        <v>2325802</v>
      </c>
      <c r="AZ1049" t="s">
        <v>677</v>
      </c>
      <c r="BA1049" t="s"/>
      <c r="BB1049" t="n">
        <v>132414</v>
      </c>
      <c r="BC1049" t="n">
        <v>12.2084788</v>
      </c>
      <c r="BD1049" t="n">
        <v>44.4217199</v>
      </c>
      <c r="BE1049" t="s"/>
      <c r="BF1049" t="s"/>
      <c r="BG1049" t="s"/>
      <c r="BH1049" t="s"/>
      <c r="BI1049" t="s"/>
      <c r="BJ1049" t="s"/>
      <c r="BK1049" t="s"/>
      <c r="BL1049" t="s"/>
      <c r="BM1049" t="s"/>
      <c r="BN1049" t="s"/>
      <c r="BO1049" t="s"/>
      <c r="BP1049" t="s"/>
      <c r="BQ1049" t="s"/>
      <c r="BR1049" t="s">
        <v>93</v>
      </c>
    </row>
    <row r="1050" spans="1:70">
      <c r="A1050" t="s">
        <v>70</v>
      </c>
      <c r="B1050" t="s">
        <v>71</v>
      </c>
      <c r="C1050" t="s">
        <v>72</v>
      </c>
      <c r="D1050" t="n">
        <v>2</v>
      </c>
      <c r="E1050" t="s">
        <v>674</v>
      </c>
      <c r="F1050" t="n">
        <v>-1</v>
      </c>
      <c r="G1050" t="s">
        <v>74</v>
      </c>
      <c r="H1050" t="s">
        <v>75</v>
      </c>
      <c r="I1050" t="s"/>
      <c r="J1050" t="s">
        <v>76</v>
      </c>
      <c r="K1050" t="n">
        <v>70</v>
      </c>
      <c r="L1050" t="s">
        <v>77</v>
      </c>
      <c r="M1050" t="s"/>
      <c r="N1050" t="s">
        <v>394</v>
      </c>
      <c r="O1050" t="s">
        <v>79</v>
      </c>
      <c r="P1050" t="s">
        <v>674</v>
      </c>
      <c r="Q1050" t="s"/>
      <c r="R1050" t="s">
        <v>80</v>
      </c>
      <c r="S1050" t="s">
        <v>227</v>
      </c>
      <c r="T1050" t="s">
        <v>82</v>
      </c>
      <c r="U1050" t="s"/>
      <c r="V1050" t="s">
        <v>83</v>
      </c>
      <c r="W1050" t="s">
        <v>84</v>
      </c>
      <c r="X1050" t="s"/>
      <c r="Y1050" t="s">
        <v>85</v>
      </c>
      <c r="Z1050">
        <f>HYPERLINK("https://hotelmonitor-cachepage.eclerx.com/savepage/tk_15427245606529043_sr_2029.html","info")</f>
        <v/>
      </c>
      <c r="AA1050" t="n">
        <v>-2325802</v>
      </c>
      <c r="AB1050" t="s"/>
      <c r="AC1050" t="s"/>
      <c r="AD1050" t="s">
        <v>86</v>
      </c>
      <c r="AE1050" t="s"/>
      <c r="AF1050" t="s"/>
      <c r="AG1050" t="s"/>
      <c r="AH1050" t="s"/>
      <c r="AI1050" t="s"/>
      <c r="AJ1050" t="s"/>
      <c r="AK1050" t="s">
        <v>87</v>
      </c>
      <c r="AL1050" t="s">
        <v>88</v>
      </c>
      <c r="AM1050" t="s"/>
      <c r="AN1050" t="s">
        <v>87</v>
      </c>
      <c r="AO1050" t="s"/>
      <c r="AP1050" t="n">
        <v>102</v>
      </c>
      <c r="AQ1050" t="s">
        <v>89</v>
      </c>
      <c r="AR1050" t="s">
        <v>90</v>
      </c>
      <c r="AS1050" t="s"/>
      <c r="AT1050" t="s">
        <v>91</v>
      </c>
      <c r="AU1050" t="s"/>
      <c r="AV1050" t="s"/>
      <c r="AW1050" t="s"/>
      <c r="AX1050" t="s"/>
      <c r="AY1050" t="n">
        <v>2325802</v>
      </c>
      <c r="AZ1050" t="s">
        <v>677</v>
      </c>
      <c r="BA1050" t="s"/>
      <c r="BB1050" t="n">
        <v>132414</v>
      </c>
      <c r="BC1050" t="n">
        <v>12.2084788</v>
      </c>
      <c r="BD1050" t="n">
        <v>44.4217199</v>
      </c>
      <c r="BE1050" t="s"/>
      <c r="BF1050" t="s"/>
      <c r="BG1050" t="s"/>
      <c r="BH1050" t="s"/>
      <c r="BI1050" t="s"/>
      <c r="BJ1050" t="s"/>
      <c r="BK1050" t="s"/>
      <c r="BL1050" t="s"/>
      <c r="BM1050" t="s"/>
      <c r="BN1050" t="s"/>
      <c r="BO1050" t="s"/>
      <c r="BP1050" t="s"/>
      <c r="BQ1050" t="s"/>
      <c r="BR1050" t="s">
        <v>93</v>
      </c>
    </row>
    <row r="1051" spans="1:70">
      <c r="A1051" t="s">
        <v>70</v>
      </c>
      <c r="B1051" t="s">
        <v>71</v>
      </c>
      <c r="C1051" t="s">
        <v>72</v>
      </c>
      <c r="D1051" t="n">
        <v>2</v>
      </c>
      <c r="E1051" t="s">
        <v>674</v>
      </c>
      <c r="F1051" t="n">
        <v>-1</v>
      </c>
      <c r="G1051" t="s">
        <v>74</v>
      </c>
      <c r="H1051" t="s">
        <v>75</v>
      </c>
      <c r="I1051" t="s"/>
      <c r="J1051" t="s">
        <v>76</v>
      </c>
      <c r="K1051" t="n">
        <v>79</v>
      </c>
      <c r="L1051" t="s">
        <v>77</v>
      </c>
      <c r="M1051" t="s"/>
      <c r="N1051" t="s">
        <v>678</v>
      </c>
      <c r="O1051" t="s">
        <v>79</v>
      </c>
      <c r="P1051" t="s">
        <v>674</v>
      </c>
      <c r="Q1051" t="s"/>
      <c r="R1051" t="s">
        <v>80</v>
      </c>
      <c r="S1051" t="s">
        <v>325</v>
      </c>
      <c r="T1051" t="s">
        <v>82</v>
      </c>
      <c r="U1051" t="s"/>
      <c r="V1051" t="s">
        <v>83</v>
      </c>
      <c r="W1051" t="s">
        <v>84</v>
      </c>
      <c r="X1051" t="s"/>
      <c r="Y1051" t="s">
        <v>85</v>
      </c>
      <c r="Z1051">
        <f>HYPERLINK("https://hotelmonitor-cachepage.eclerx.com/savepage/tk_15427245606529043_sr_2029.html","info")</f>
        <v/>
      </c>
      <c r="AA1051" t="n">
        <v>-2325802</v>
      </c>
      <c r="AB1051" t="s"/>
      <c r="AC1051" t="s"/>
      <c r="AD1051" t="s">
        <v>86</v>
      </c>
      <c r="AE1051" t="s"/>
      <c r="AF1051" t="s"/>
      <c r="AG1051" t="s"/>
      <c r="AH1051" t="s"/>
      <c r="AI1051" t="s"/>
      <c r="AJ1051" t="s"/>
      <c r="AK1051" t="s">
        <v>87</v>
      </c>
      <c r="AL1051" t="s">
        <v>88</v>
      </c>
      <c r="AM1051" t="s"/>
      <c r="AN1051" t="s">
        <v>87</v>
      </c>
      <c r="AO1051" t="s"/>
      <c r="AP1051" t="n">
        <v>102</v>
      </c>
      <c r="AQ1051" t="s">
        <v>89</v>
      </c>
      <c r="AR1051" t="s">
        <v>96</v>
      </c>
      <c r="AS1051" t="s"/>
      <c r="AT1051" t="s">
        <v>91</v>
      </c>
      <c r="AU1051" t="s"/>
      <c r="AV1051" t="s"/>
      <c r="AW1051" t="s"/>
      <c r="AX1051" t="s"/>
      <c r="AY1051" t="n">
        <v>2325802</v>
      </c>
      <c r="AZ1051" t="s">
        <v>677</v>
      </c>
      <c r="BA1051" t="s"/>
      <c r="BB1051" t="n">
        <v>132414</v>
      </c>
      <c r="BC1051" t="n">
        <v>12.2084788</v>
      </c>
      <c r="BD1051" t="n">
        <v>44.4217199</v>
      </c>
      <c r="BE1051" t="s"/>
      <c r="BF1051" t="s"/>
      <c r="BG1051" t="s"/>
      <c r="BH1051" t="s"/>
      <c r="BI1051" t="s"/>
      <c r="BJ1051" t="s"/>
      <c r="BK1051" t="s"/>
      <c r="BL1051" t="s"/>
      <c r="BM1051" t="s"/>
      <c r="BN1051" t="s"/>
      <c r="BO1051" t="s"/>
      <c r="BP1051" t="s"/>
      <c r="BQ1051" t="s"/>
      <c r="BR1051" t="s">
        <v>93</v>
      </c>
    </row>
    <row r="1052" spans="1:70">
      <c r="A1052" t="s">
        <v>70</v>
      </c>
      <c r="B1052" t="s">
        <v>71</v>
      </c>
      <c r="C1052" t="s">
        <v>72</v>
      </c>
      <c r="D1052" t="n">
        <v>2</v>
      </c>
      <c r="E1052" t="s">
        <v>674</v>
      </c>
      <c r="F1052" t="n">
        <v>-1</v>
      </c>
      <c r="G1052" t="s">
        <v>74</v>
      </c>
      <c r="H1052" t="s">
        <v>75</v>
      </c>
      <c r="I1052" t="s"/>
      <c r="J1052" t="s">
        <v>76</v>
      </c>
      <c r="K1052" t="n">
        <v>80</v>
      </c>
      <c r="L1052" t="s">
        <v>77</v>
      </c>
      <c r="M1052" t="s"/>
      <c r="N1052" t="s">
        <v>679</v>
      </c>
      <c r="O1052" t="s">
        <v>79</v>
      </c>
      <c r="P1052" t="s">
        <v>674</v>
      </c>
      <c r="Q1052" t="s"/>
      <c r="R1052" t="s">
        <v>80</v>
      </c>
      <c r="S1052" t="s">
        <v>177</v>
      </c>
      <c r="T1052" t="s">
        <v>82</v>
      </c>
      <c r="U1052" t="s"/>
      <c r="V1052" t="s">
        <v>83</v>
      </c>
      <c r="W1052" t="s">
        <v>84</v>
      </c>
      <c r="X1052" t="s"/>
      <c r="Y1052" t="s">
        <v>85</v>
      </c>
      <c r="Z1052">
        <f>HYPERLINK("https://hotelmonitor-cachepage.eclerx.com/savepage/tk_15427245606529043_sr_2029.html","info")</f>
        <v/>
      </c>
      <c r="AA1052" t="n">
        <v>-2325802</v>
      </c>
      <c r="AB1052" t="s"/>
      <c r="AC1052" t="s"/>
      <c r="AD1052" t="s">
        <v>86</v>
      </c>
      <c r="AE1052" t="s"/>
      <c r="AF1052" t="s"/>
      <c r="AG1052" t="s"/>
      <c r="AH1052" t="s"/>
      <c r="AI1052" t="s"/>
      <c r="AJ1052" t="s"/>
      <c r="AK1052" t="s">
        <v>87</v>
      </c>
      <c r="AL1052" t="s">
        <v>88</v>
      </c>
      <c r="AM1052" t="s"/>
      <c r="AN1052" t="s">
        <v>87</v>
      </c>
      <c r="AO1052" t="s"/>
      <c r="AP1052" t="n">
        <v>102</v>
      </c>
      <c r="AQ1052" t="s">
        <v>89</v>
      </c>
      <c r="AR1052" t="s">
        <v>90</v>
      </c>
      <c r="AS1052" t="s"/>
      <c r="AT1052" t="s">
        <v>91</v>
      </c>
      <c r="AU1052" t="s"/>
      <c r="AV1052" t="s"/>
      <c r="AW1052" t="s"/>
      <c r="AX1052" t="s"/>
      <c r="AY1052" t="n">
        <v>2325802</v>
      </c>
      <c r="AZ1052" t="s">
        <v>677</v>
      </c>
      <c r="BA1052" t="s"/>
      <c r="BB1052" t="n">
        <v>132414</v>
      </c>
      <c r="BC1052" t="n">
        <v>12.2084788</v>
      </c>
      <c r="BD1052" t="n">
        <v>44.4217199</v>
      </c>
      <c r="BE1052" t="s"/>
      <c r="BF1052" t="s"/>
      <c r="BG1052" t="s"/>
      <c r="BH1052" t="s"/>
      <c r="BI1052" t="s"/>
      <c r="BJ1052" t="s"/>
      <c r="BK1052" t="s"/>
      <c r="BL1052" t="s"/>
      <c r="BM1052" t="s"/>
      <c r="BN1052" t="s"/>
      <c r="BO1052" t="s"/>
      <c r="BP1052" t="s"/>
      <c r="BQ1052" t="s"/>
      <c r="BR1052" t="s">
        <v>93</v>
      </c>
    </row>
    <row r="1053" spans="1:70">
      <c r="A1053" t="s">
        <v>70</v>
      </c>
      <c r="B1053" t="s">
        <v>71</v>
      </c>
      <c r="C1053" t="s">
        <v>72</v>
      </c>
      <c r="D1053" t="n">
        <v>2</v>
      </c>
      <c r="E1053" t="s">
        <v>680</v>
      </c>
      <c r="F1053" t="n">
        <v>-1</v>
      </c>
      <c r="G1053" t="s">
        <v>74</v>
      </c>
      <c r="H1053" t="s">
        <v>75</v>
      </c>
      <c r="I1053" t="s"/>
      <c r="J1053" t="s">
        <v>76</v>
      </c>
      <c r="K1053" t="n">
        <v>106</v>
      </c>
      <c r="L1053" t="s">
        <v>77</v>
      </c>
      <c r="M1053" t="s"/>
      <c r="N1053" t="s">
        <v>310</v>
      </c>
      <c r="O1053" t="s">
        <v>79</v>
      </c>
      <c r="P1053" t="s">
        <v>680</v>
      </c>
      <c r="Q1053" t="s"/>
      <c r="R1053" t="s">
        <v>80</v>
      </c>
      <c r="S1053" t="s">
        <v>106</v>
      </c>
      <c r="T1053" t="s">
        <v>82</v>
      </c>
      <c r="U1053" t="s"/>
      <c r="V1053" t="s">
        <v>83</v>
      </c>
      <c r="W1053" t="s">
        <v>84</v>
      </c>
      <c r="X1053" t="s"/>
      <c r="Y1053" t="s">
        <v>85</v>
      </c>
      <c r="Z1053">
        <f>HYPERLINK("https://hotelmonitor-cachepage.eclerx.com/savepage/tk_15427244797877085_sr_2029.html","info")</f>
        <v/>
      </c>
      <c r="AA1053" t="n">
        <v>-2444503</v>
      </c>
      <c r="AB1053" t="s"/>
      <c r="AC1053" t="s"/>
      <c r="AD1053" t="s">
        <v>86</v>
      </c>
      <c r="AE1053" t="s"/>
      <c r="AF1053" t="s"/>
      <c r="AG1053" t="s"/>
      <c r="AH1053" t="s"/>
      <c r="AI1053" t="s"/>
      <c r="AJ1053" t="s"/>
      <c r="AK1053" t="s">
        <v>87</v>
      </c>
      <c r="AL1053" t="s">
        <v>88</v>
      </c>
      <c r="AM1053" t="s"/>
      <c r="AN1053" t="s">
        <v>87</v>
      </c>
      <c r="AO1053" t="s"/>
      <c r="AP1053" t="n">
        <v>69</v>
      </c>
      <c r="AQ1053" t="s">
        <v>89</v>
      </c>
      <c r="AR1053" t="s">
        <v>90</v>
      </c>
      <c r="AS1053" t="s"/>
      <c r="AT1053" t="s">
        <v>91</v>
      </c>
      <c r="AU1053" t="s"/>
      <c r="AV1053" t="s"/>
      <c r="AW1053" t="s"/>
      <c r="AX1053" t="s"/>
      <c r="AY1053" t="n">
        <v>2444503</v>
      </c>
      <c r="AZ1053" t="s">
        <v>681</v>
      </c>
      <c r="BA1053" t="s"/>
      <c r="BB1053" t="n">
        <v>28622</v>
      </c>
      <c r="BC1053" t="n">
        <v>11.343947052956</v>
      </c>
      <c r="BD1053" t="n">
        <v>44.499526197927</v>
      </c>
      <c r="BE1053" t="s"/>
      <c r="BF1053" t="s"/>
      <c r="BG1053" t="s"/>
      <c r="BH1053" t="s"/>
      <c r="BI1053" t="s"/>
      <c r="BJ1053" t="s"/>
      <c r="BK1053" t="s"/>
      <c r="BL1053" t="s"/>
      <c r="BM1053" t="s"/>
      <c r="BN1053" t="s"/>
      <c r="BO1053" t="s"/>
      <c r="BP1053" t="s"/>
      <c r="BQ1053" t="s"/>
      <c r="BR1053" t="s">
        <v>93</v>
      </c>
    </row>
    <row r="1054" spans="1:70">
      <c r="A1054" t="s">
        <v>70</v>
      </c>
      <c r="B1054" t="s">
        <v>71</v>
      </c>
      <c r="C1054" t="s">
        <v>72</v>
      </c>
      <c r="D1054" t="n">
        <v>2</v>
      </c>
      <c r="E1054" t="s">
        <v>680</v>
      </c>
      <c r="F1054" t="n">
        <v>-1</v>
      </c>
      <c r="G1054" t="s">
        <v>74</v>
      </c>
      <c r="H1054" t="s">
        <v>75</v>
      </c>
      <c r="I1054" t="s"/>
      <c r="J1054" t="s">
        <v>76</v>
      </c>
      <c r="K1054" t="n">
        <v>106</v>
      </c>
      <c r="L1054" t="s">
        <v>77</v>
      </c>
      <c r="M1054" t="s"/>
      <c r="N1054" t="s">
        <v>129</v>
      </c>
      <c r="O1054" t="s">
        <v>79</v>
      </c>
      <c r="P1054" t="s">
        <v>680</v>
      </c>
      <c r="Q1054" t="s"/>
      <c r="R1054" t="s">
        <v>80</v>
      </c>
      <c r="S1054" t="s">
        <v>106</v>
      </c>
      <c r="T1054" t="s">
        <v>82</v>
      </c>
      <c r="U1054" t="s"/>
      <c r="V1054" t="s">
        <v>83</v>
      </c>
      <c r="W1054" t="s">
        <v>84</v>
      </c>
      <c r="X1054" t="s"/>
      <c r="Y1054" t="s">
        <v>85</v>
      </c>
      <c r="Z1054">
        <f>HYPERLINK("https://hotelmonitor-cachepage.eclerx.com/savepage/tk_15427244797877085_sr_2029.html","info")</f>
        <v/>
      </c>
      <c r="AA1054" t="n">
        <v>-2444503</v>
      </c>
      <c r="AB1054" t="s"/>
      <c r="AC1054" t="s"/>
      <c r="AD1054" t="s">
        <v>86</v>
      </c>
      <c r="AE1054" t="s"/>
      <c r="AF1054" t="s"/>
      <c r="AG1054" t="s"/>
      <c r="AH1054" t="s"/>
      <c r="AI1054" t="s"/>
      <c r="AJ1054" t="s"/>
      <c r="AK1054" t="s">
        <v>87</v>
      </c>
      <c r="AL1054" t="s">
        <v>88</v>
      </c>
      <c r="AM1054" t="s"/>
      <c r="AN1054" t="s">
        <v>87</v>
      </c>
      <c r="AO1054" t="s"/>
      <c r="AP1054" t="n">
        <v>69</v>
      </c>
      <c r="AQ1054" t="s">
        <v>89</v>
      </c>
      <c r="AR1054" t="s">
        <v>90</v>
      </c>
      <c r="AS1054" t="s"/>
      <c r="AT1054" t="s">
        <v>91</v>
      </c>
      <c r="AU1054" t="s"/>
      <c r="AV1054" t="s"/>
      <c r="AW1054" t="s"/>
      <c r="AX1054" t="s"/>
      <c r="AY1054" t="n">
        <v>2444503</v>
      </c>
      <c r="AZ1054" t="s">
        <v>681</v>
      </c>
      <c r="BA1054" t="s"/>
      <c r="BB1054" t="n">
        <v>28622</v>
      </c>
      <c r="BC1054" t="n">
        <v>11.343947052956</v>
      </c>
      <c r="BD1054" t="n">
        <v>44.499526197927</v>
      </c>
      <c r="BE1054" t="s"/>
      <c r="BF1054" t="s"/>
      <c r="BG1054" t="s"/>
      <c r="BH1054" t="s"/>
      <c r="BI1054" t="s"/>
      <c r="BJ1054" t="s"/>
      <c r="BK1054" t="s"/>
      <c r="BL1054" t="s"/>
      <c r="BM1054" t="s"/>
      <c r="BN1054" t="s"/>
      <c r="BO1054" t="s"/>
      <c r="BP1054" t="s"/>
      <c r="BQ1054" t="s"/>
      <c r="BR1054" t="s">
        <v>93</v>
      </c>
    </row>
    <row r="1055" spans="1:70">
      <c r="A1055" t="s">
        <v>70</v>
      </c>
      <c r="B1055" t="s">
        <v>71</v>
      </c>
      <c r="C1055" t="s">
        <v>72</v>
      </c>
      <c r="D1055" t="n">
        <v>2</v>
      </c>
      <c r="E1055" t="s">
        <v>680</v>
      </c>
      <c r="F1055" t="n">
        <v>-1</v>
      </c>
      <c r="G1055" t="s">
        <v>74</v>
      </c>
      <c r="H1055" t="s">
        <v>75</v>
      </c>
      <c r="I1055" t="s"/>
      <c r="J1055" t="s">
        <v>76</v>
      </c>
      <c r="K1055" t="n">
        <v>114</v>
      </c>
      <c r="L1055" t="s">
        <v>77</v>
      </c>
      <c r="M1055" t="s"/>
      <c r="N1055" t="s">
        <v>97</v>
      </c>
      <c r="O1055" t="s">
        <v>79</v>
      </c>
      <c r="P1055" t="s">
        <v>680</v>
      </c>
      <c r="Q1055" t="s"/>
      <c r="R1055" t="s">
        <v>80</v>
      </c>
      <c r="S1055" t="s">
        <v>95</v>
      </c>
      <c r="T1055" t="s">
        <v>82</v>
      </c>
      <c r="U1055" t="s"/>
      <c r="V1055" t="s">
        <v>83</v>
      </c>
      <c r="W1055" t="s">
        <v>84</v>
      </c>
      <c r="X1055" t="s"/>
      <c r="Y1055" t="s">
        <v>85</v>
      </c>
      <c r="Z1055">
        <f>HYPERLINK("https://hotelmonitor-cachepage.eclerx.com/savepage/tk_15427244797877085_sr_2029.html","info")</f>
        <v/>
      </c>
      <c r="AA1055" t="n">
        <v>-2444503</v>
      </c>
      <c r="AB1055" t="s"/>
      <c r="AC1055" t="s"/>
      <c r="AD1055" t="s">
        <v>86</v>
      </c>
      <c r="AE1055" t="s"/>
      <c r="AF1055" t="s"/>
      <c r="AG1055" t="s"/>
      <c r="AH1055" t="s"/>
      <c r="AI1055" t="s"/>
      <c r="AJ1055" t="s"/>
      <c r="AK1055" t="s">
        <v>87</v>
      </c>
      <c r="AL1055" t="s">
        <v>88</v>
      </c>
      <c r="AM1055" t="s"/>
      <c r="AN1055" t="s">
        <v>87</v>
      </c>
      <c r="AO1055" t="s"/>
      <c r="AP1055" t="n">
        <v>69</v>
      </c>
      <c r="AQ1055" t="s">
        <v>89</v>
      </c>
      <c r="AR1055" t="s">
        <v>99</v>
      </c>
      <c r="AS1055" t="s"/>
      <c r="AT1055" t="s">
        <v>91</v>
      </c>
      <c r="AU1055" t="s"/>
      <c r="AV1055" t="s"/>
      <c r="AW1055" t="s"/>
      <c r="AX1055" t="s"/>
      <c r="AY1055" t="n">
        <v>2444503</v>
      </c>
      <c r="AZ1055" t="s">
        <v>681</v>
      </c>
      <c r="BA1055" t="s"/>
      <c r="BB1055" t="n">
        <v>28622</v>
      </c>
      <c r="BC1055" t="n">
        <v>11.343947052956</v>
      </c>
      <c r="BD1055" t="n">
        <v>44.499526197927</v>
      </c>
      <c r="BE1055" t="s"/>
      <c r="BF1055" t="s"/>
      <c r="BG1055" t="s"/>
      <c r="BH1055" t="s"/>
      <c r="BI1055" t="s"/>
      <c r="BJ1055" t="s"/>
      <c r="BK1055" t="s"/>
      <c r="BL1055" t="s"/>
      <c r="BM1055" t="s"/>
      <c r="BN1055" t="s"/>
      <c r="BO1055" t="s"/>
      <c r="BP1055" t="s"/>
      <c r="BQ1055" t="s"/>
      <c r="BR1055" t="s">
        <v>93</v>
      </c>
    </row>
    <row r="1056" spans="1:70">
      <c r="A1056" t="s">
        <v>70</v>
      </c>
      <c r="B1056" t="s">
        <v>71</v>
      </c>
      <c r="C1056" t="s">
        <v>72</v>
      </c>
      <c r="D1056" t="n">
        <v>2</v>
      </c>
      <c r="E1056" t="s">
        <v>680</v>
      </c>
      <c r="F1056" t="n">
        <v>-1</v>
      </c>
      <c r="G1056" t="s">
        <v>74</v>
      </c>
      <c r="H1056" t="s">
        <v>75</v>
      </c>
      <c r="I1056" t="s"/>
      <c r="J1056" t="s">
        <v>76</v>
      </c>
      <c r="K1056" t="n">
        <v>114</v>
      </c>
      <c r="L1056" t="s">
        <v>77</v>
      </c>
      <c r="M1056" t="s"/>
      <c r="N1056" t="s">
        <v>292</v>
      </c>
      <c r="O1056" t="s">
        <v>79</v>
      </c>
      <c r="P1056" t="s">
        <v>680</v>
      </c>
      <c r="Q1056" t="s"/>
      <c r="R1056" t="s">
        <v>80</v>
      </c>
      <c r="S1056" t="s">
        <v>95</v>
      </c>
      <c r="T1056" t="s">
        <v>82</v>
      </c>
      <c r="U1056" t="s"/>
      <c r="V1056" t="s">
        <v>83</v>
      </c>
      <c r="W1056" t="s">
        <v>84</v>
      </c>
      <c r="X1056" t="s"/>
      <c r="Y1056" t="s">
        <v>85</v>
      </c>
      <c r="Z1056">
        <f>HYPERLINK("https://hotelmonitor-cachepage.eclerx.com/savepage/tk_15427244797877085_sr_2029.html","info")</f>
        <v/>
      </c>
      <c r="AA1056" t="n">
        <v>-2444503</v>
      </c>
      <c r="AB1056" t="s"/>
      <c r="AC1056" t="s"/>
      <c r="AD1056" t="s">
        <v>86</v>
      </c>
      <c r="AE1056" t="s"/>
      <c r="AF1056" t="s"/>
      <c r="AG1056" t="s"/>
      <c r="AH1056" t="s"/>
      <c r="AI1056" t="s"/>
      <c r="AJ1056" t="s"/>
      <c r="AK1056" t="s">
        <v>87</v>
      </c>
      <c r="AL1056" t="s">
        <v>88</v>
      </c>
      <c r="AM1056" t="s"/>
      <c r="AN1056" t="s">
        <v>87</v>
      </c>
      <c r="AO1056" t="s"/>
      <c r="AP1056" t="n">
        <v>69</v>
      </c>
      <c r="AQ1056" t="s">
        <v>89</v>
      </c>
      <c r="AR1056" t="s">
        <v>96</v>
      </c>
      <c r="AS1056" t="s"/>
      <c r="AT1056" t="s">
        <v>91</v>
      </c>
      <c r="AU1056" t="s"/>
      <c r="AV1056" t="s"/>
      <c r="AW1056" t="s"/>
      <c r="AX1056" t="s"/>
      <c r="AY1056" t="n">
        <v>2444503</v>
      </c>
      <c r="AZ1056" t="s">
        <v>681</v>
      </c>
      <c r="BA1056" t="s"/>
      <c r="BB1056" t="n">
        <v>28622</v>
      </c>
      <c r="BC1056" t="n">
        <v>11.343947052956</v>
      </c>
      <c r="BD1056" t="n">
        <v>44.499526197927</v>
      </c>
      <c r="BE1056" t="s"/>
      <c r="BF1056" t="s"/>
      <c r="BG1056" t="s"/>
      <c r="BH1056" t="s"/>
      <c r="BI1056" t="s"/>
      <c r="BJ1056" t="s"/>
      <c r="BK1056" t="s"/>
      <c r="BL1056" t="s"/>
      <c r="BM1056" t="s"/>
      <c r="BN1056" t="s"/>
      <c r="BO1056" t="s"/>
      <c r="BP1056" t="s"/>
      <c r="BQ1056" t="s"/>
      <c r="BR1056" t="s">
        <v>93</v>
      </c>
    </row>
    <row r="1057" spans="1:70">
      <c r="A1057" t="s">
        <v>70</v>
      </c>
      <c r="B1057" t="s">
        <v>71</v>
      </c>
      <c r="C1057" t="s">
        <v>72</v>
      </c>
      <c r="D1057" t="n">
        <v>2</v>
      </c>
      <c r="E1057" t="s">
        <v>680</v>
      </c>
      <c r="F1057" t="n">
        <v>-1</v>
      </c>
      <c r="G1057" t="s">
        <v>74</v>
      </c>
      <c r="H1057" t="s">
        <v>75</v>
      </c>
      <c r="I1057" t="s"/>
      <c r="J1057" t="s">
        <v>76</v>
      </c>
      <c r="K1057" t="n">
        <v>118</v>
      </c>
      <c r="L1057" t="s">
        <v>77</v>
      </c>
      <c r="M1057" t="s"/>
      <c r="N1057" t="s">
        <v>169</v>
      </c>
      <c r="O1057" t="s">
        <v>79</v>
      </c>
      <c r="P1057" t="s">
        <v>680</v>
      </c>
      <c r="Q1057" t="s"/>
      <c r="R1057" t="s">
        <v>80</v>
      </c>
      <c r="S1057" t="s">
        <v>98</v>
      </c>
      <c r="T1057" t="s">
        <v>82</v>
      </c>
      <c r="U1057" t="s"/>
      <c r="V1057" t="s">
        <v>83</v>
      </c>
      <c r="W1057" t="s">
        <v>84</v>
      </c>
      <c r="X1057" t="s"/>
      <c r="Y1057" t="s">
        <v>85</v>
      </c>
      <c r="Z1057">
        <f>HYPERLINK("https://hotelmonitor-cachepage.eclerx.com/savepage/tk_15427244797877085_sr_2029.html","info")</f>
        <v/>
      </c>
      <c r="AA1057" t="n">
        <v>-2444503</v>
      </c>
      <c r="AB1057" t="s"/>
      <c r="AC1057" t="s"/>
      <c r="AD1057" t="s">
        <v>86</v>
      </c>
      <c r="AE1057" t="s"/>
      <c r="AF1057" t="s"/>
      <c r="AG1057" t="s"/>
      <c r="AH1057" t="s"/>
      <c r="AI1057" t="s"/>
      <c r="AJ1057" t="s"/>
      <c r="AK1057" t="s">
        <v>87</v>
      </c>
      <c r="AL1057" t="s">
        <v>88</v>
      </c>
      <c r="AM1057" t="s"/>
      <c r="AN1057" t="s">
        <v>87</v>
      </c>
      <c r="AO1057" t="s"/>
      <c r="AP1057" t="n">
        <v>69</v>
      </c>
      <c r="AQ1057" t="s">
        <v>89</v>
      </c>
      <c r="AR1057" t="s">
        <v>542</v>
      </c>
      <c r="AS1057" t="s"/>
      <c r="AT1057" t="s">
        <v>91</v>
      </c>
      <c r="AU1057" t="s"/>
      <c r="AV1057" t="s"/>
      <c r="AW1057" t="s"/>
      <c r="AX1057" t="s"/>
      <c r="AY1057" t="n">
        <v>2444503</v>
      </c>
      <c r="AZ1057" t="s">
        <v>681</v>
      </c>
      <c r="BA1057" t="s"/>
      <c r="BB1057" t="n">
        <v>28622</v>
      </c>
      <c r="BC1057" t="n">
        <v>11.343947052956</v>
      </c>
      <c r="BD1057" t="n">
        <v>44.499526197927</v>
      </c>
      <c r="BE1057" t="s"/>
      <c r="BF1057" t="s"/>
      <c r="BG1057" t="s"/>
      <c r="BH1057" t="s"/>
      <c r="BI1057" t="s"/>
      <c r="BJ1057" t="s"/>
      <c r="BK1057" t="s"/>
      <c r="BL1057" t="s"/>
      <c r="BM1057" t="s"/>
      <c r="BN1057" t="s"/>
      <c r="BO1057" t="s"/>
      <c r="BP1057" t="s"/>
      <c r="BQ1057" t="s"/>
      <c r="BR1057" t="s">
        <v>93</v>
      </c>
    </row>
    <row r="1058" spans="1:70">
      <c r="A1058" t="s">
        <v>70</v>
      </c>
      <c r="B1058" t="s">
        <v>71</v>
      </c>
      <c r="C1058" t="s">
        <v>72</v>
      </c>
      <c r="D1058" t="n">
        <v>2</v>
      </c>
      <c r="E1058" t="s">
        <v>680</v>
      </c>
      <c r="F1058" t="n">
        <v>-1</v>
      </c>
      <c r="G1058" t="s">
        <v>74</v>
      </c>
      <c r="H1058" t="s">
        <v>75</v>
      </c>
      <c r="I1058" t="s"/>
      <c r="J1058" t="s">
        <v>76</v>
      </c>
      <c r="K1058" t="n">
        <v>118</v>
      </c>
      <c r="L1058" t="s">
        <v>77</v>
      </c>
      <c r="M1058" t="s"/>
      <c r="N1058" t="s">
        <v>682</v>
      </c>
      <c r="O1058" t="s">
        <v>79</v>
      </c>
      <c r="P1058" t="s">
        <v>680</v>
      </c>
      <c r="Q1058" t="s"/>
      <c r="R1058" t="s">
        <v>80</v>
      </c>
      <c r="S1058" t="s">
        <v>98</v>
      </c>
      <c r="T1058" t="s">
        <v>82</v>
      </c>
      <c r="U1058" t="s"/>
      <c r="V1058" t="s">
        <v>83</v>
      </c>
      <c r="W1058" t="s">
        <v>84</v>
      </c>
      <c r="X1058" t="s"/>
      <c r="Y1058" t="s">
        <v>85</v>
      </c>
      <c r="Z1058">
        <f>HYPERLINK("https://hotelmonitor-cachepage.eclerx.com/savepage/tk_15427244797877085_sr_2029.html","info")</f>
        <v/>
      </c>
      <c r="AA1058" t="n">
        <v>-2444503</v>
      </c>
      <c r="AB1058" t="s"/>
      <c r="AC1058" t="s"/>
      <c r="AD1058" t="s">
        <v>86</v>
      </c>
      <c r="AE1058" t="s"/>
      <c r="AF1058" t="s"/>
      <c r="AG1058" t="s"/>
      <c r="AH1058" t="s"/>
      <c r="AI1058" t="s"/>
      <c r="AJ1058" t="s"/>
      <c r="AK1058" t="s">
        <v>87</v>
      </c>
      <c r="AL1058" t="s">
        <v>88</v>
      </c>
      <c r="AM1058" t="s"/>
      <c r="AN1058" t="s">
        <v>87</v>
      </c>
      <c r="AO1058" t="s"/>
      <c r="AP1058" t="n">
        <v>69</v>
      </c>
      <c r="AQ1058" t="s">
        <v>89</v>
      </c>
      <c r="AR1058" t="s">
        <v>542</v>
      </c>
      <c r="AS1058" t="s"/>
      <c r="AT1058" t="s">
        <v>91</v>
      </c>
      <c r="AU1058" t="s"/>
      <c r="AV1058" t="s"/>
      <c r="AW1058" t="s"/>
      <c r="AX1058" t="s"/>
      <c r="AY1058" t="n">
        <v>2444503</v>
      </c>
      <c r="AZ1058" t="s">
        <v>681</v>
      </c>
      <c r="BA1058" t="s"/>
      <c r="BB1058" t="n">
        <v>28622</v>
      </c>
      <c r="BC1058" t="n">
        <v>11.343947052956</v>
      </c>
      <c r="BD1058" t="n">
        <v>44.499526197927</v>
      </c>
      <c r="BE1058" t="s"/>
      <c r="BF1058" t="s"/>
      <c r="BG1058" t="s"/>
      <c r="BH1058" t="s"/>
      <c r="BI1058" t="s"/>
      <c r="BJ1058" t="s"/>
      <c r="BK1058" t="s"/>
      <c r="BL1058" t="s"/>
      <c r="BM1058" t="s"/>
      <c r="BN1058" t="s"/>
      <c r="BO1058" t="s"/>
      <c r="BP1058" t="s"/>
      <c r="BQ1058" t="s"/>
      <c r="BR1058" t="s">
        <v>93</v>
      </c>
    </row>
    <row r="1059" spans="1:70">
      <c r="A1059" t="s">
        <v>70</v>
      </c>
      <c r="B1059" t="s">
        <v>71</v>
      </c>
      <c r="C1059" t="s">
        <v>72</v>
      </c>
      <c r="D1059" t="n">
        <v>2</v>
      </c>
      <c r="E1059" t="s">
        <v>680</v>
      </c>
      <c r="F1059" t="n">
        <v>-1</v>
      </c>
      <c r="G1059" t="s">
        <v>74</v>
      </c>
      <c r="H1059" t="s">
        <v>75</v>
      </c>
      <c r="I1059" t="s"/>
      <c r="J1059" t="s">
        <v>76</v>
      </c>
      <c r="K1059" t="n">
        <v>121</v>
      </c>
      <c r="L1059" t="s">
        <v>77</v>
      </c>
      <c r="M1059" t="s"/>
      <c r="N1059" t="s">
        <v>510</v>
      </c>
      <c r="O1059" t="s">
        <v>79</v>
      </c>
      <c r="P1059" t="s">
        <v>680</v>
      </c>
      <c r="Q1059" t="s"/>
      <c r="R1059" t="s">
        <v>80</v>
      </c>
      <c r="S1059" t="s">
        <v>180</v>
      </c>
      <c r="T1059" t="s">
        <v>82</v>
      </c>
      <c r="U1059" t="s"/>
      <c r="V1059" t="s">
        <v>83</v>
      </c>
      <c r="W1059" t="s">
        <v>84</v>
      </c>
      <c r="X1059" t="s"/>
      <c r="Y1059" t="s">
        <v>85</v>
      </c>
      <c r="Z1059">
        <f>HYPERLINK("https://hotelmonitor-cachepage.eclerx.com/savepage/tk_15427244797877085_sr_2029.html","info")</f>
        <v/>
      </c>
      <c r="AA1059" t="n">
        <v>-2444503</v>
      </c>
      <c r="AB1059" t="s"/>
      <c r="AC1059" t="s"/>
      <c r="AD1059" t="s">
        <v>86</v>
      </c>
      <c r="AE1059" t="s"/>
      <c r="AF1059" t="s"/>
      <c r="AG1059" t="s"/>
      <c r="AH1059" t="s"/>
      <c r="AI1059" t="s"/>
      <c r="AJ1059" t="s"/>
      <c r="AK1059" t="s">
        <v>87</v>
      </c>
      <c r="AL1059" t="s">
        <v>88</v>
      </c>
      <c r="AM1059" t="s"/>
      <c r="AN1059" t="s">
        <v>87</v>
      </c>
      <c r="AO1059" t="s"/>
      <c r="AP1059" t="n">
        <v>69</v>
      </c>
      <c r="AQ1059" t="s">
        <v>89</v>
      </c>
      <c r="AR1059" t="s">
        <v>96</v>
      </c>
      <c r="AS1059" t="s"/>
      <c r="AT1059" t="s">
        <v>91</v>
      </c>
      <c r="AU1059" t="s"/>
      <c r="AV1059" t="s"/>
      <c r="AW1059" t="s"/>
      <c r="AX1059" t="s"/>
      <c r="AY1059" t="n">
        <v>2444503</v>
      </c>
      <c r="AZ1059" t="s">
        <v>681</v>
      </c>
      <c r="BA1059" t="s"/>
      <c r="BB1059" t="n">
        <v>28622</v>
      </c>
      <c r="BC1059" t="n">
        <v>11.343947052956</v>
      </c>
      <c r="BD1059" t="n">
        <v>44.499526197927</v>
      </c>
      <c r="BE1059" t="s"/>
      <c r="BF1059" t="s"/>
      <c r="BG1059" t="s"/>
      <c r="BH1059" t="s"/>
      <c r="BI1059" t="s"/>
      <c r="BJ1059" t="s"/>
      <c r="BK1059" t="s"/>
      <c r="BL1059" t="s"/>
      <c r="BM1059" t="s"/>
      <c r="BN1059" t="s"/>
      <c r="BO1059" t="s"/>
      <c r="BP1059" t="s"/>
      <c r="BQ1059" t="s"/>
      <c r="BR1059" t="s">
        <v>93</v>
      </c>
    </row>
    <row r="1060" spans="1:70">
      <c r="A1060" t="s">
        <v>70</v>
      </c>
      <c r="B1060" t="s">
        <v>71</v>
      </c>
      <c r="C1060" t="s">
        <v>72</v>
      </c>
      <c r="D1060" t="n">
        <v>2</v>
      </c>
      <c r="E1060" t="s">
        <v>680</v>
      </c>
      <c r="F1060" t="n">
        <v>-1</v>
      </c>
      <c r="G1060" t="s">
        <v>74</v>
      </c>
      <c r="H1060" t="s">
        <v>75</v>
      </c>
      <c r="I1060" t="s"/>
      <c r="J1060" t="s">
        <v>76</v>
      </c>
      <c r="K1060" t="n">
        <v>124</v>
      </c>
      <c r="L1060" t="s">
        <v>77</v>
      </c>
      <c r="M1060" t="s"/>
      <c r="N1060" t="s">
        <v>682</v>
      </c>
      <c r="O1060" t="s">
        <v>79</v>
      </c>
      <c r="P1060" t="s">
        <v>680</v>
      </c>
      <c r="Q1060" t="s"/>
      <c r="R1060" t="s">
        <v>80</v>
      </c>
      <c r="S1060" t="s">
        <v>516</v>
      </c>
      <c r="T1060" t="s">
        <v>82</v>
      </c>
      <c r="U1060" t="s"/>
      <c r="V1060" t="s">
        <v>83</v>
      </c>
      <c r="W1060" t="s">
        <v>84</v>
      </c>
      <c r="X1060" t="s"/>
      <c r="Y1060" t="s">
        <v>85</v>
      </c>
      <c r="Z1060">
        <f>HYPERLINK("https://hotelmonitor-cachepage.eclerx.com/savepage/tk_15427244797877085_sr_2029.html","info")</f>
        <v/>
      </c>
      <c r="AA1060" t="n">
        <v>-2444503</v>
      </c>
      <c r="AB1060" t="s"/>
      <c r="AC1060" t="s"/>
      <c r="AD1060" t="s">
        <v>86</v>
      </c>
      <c r="AE1060" t="s"/>
      <c r="AF1060" t="s"/>
      <c r="AG1060" t="s"/>
      <c r="AH1060" t="s"/>
      <c r="AI1060" t="s"/>
      <c r="AJ1060" t="s"/>
      <c r="AK1060" t="s">
        <v>87</v>
      </c>
      <c r="AL1060" t="s">
        <v>88</v>
      </c>
      <c r="AM1060" t="s"/>
      <c r="AN1060" t="s">
        <v>87</v>
      </c>
      <c r="AO1060" t="s"/>
      <c r="AP1060" t="n">
        <v>69</v>
      </c>
      <c r="AQ1060" t="s">
        <v>89</v>
      </c>
      <c r="AR1060" t="s">
        <v>542</v>
      </c>
      <c r="AS1060" t="s"/>
      <c r="AT1060" t="s">
        <v>91</v>
      </c>
      <c r="AU1060" t="s"/>
      <c r="AV1060" t="s"/>
      <c r="AW1060" t="s"/>
      <c r="AX1060" t="s"/>
      <c r="AY1060" t="n">
        <v>2444503</v>
      </c>
      <c r="AZ1060" t="s">
        <v>681</v>
      </c>
      <c r="BA1060" t="s"/>
      <c r="BB1060" t="n">
        <v>28622</v>
      </c>
      <c r="BC1060" t="n">
        <v>11.343947052956</v>
      </c>
      <c r="BD1060" t="n">
        <v>44.499526197927</v>
      </c>
      <c r="BE1060" t="s"/>
      <c r="BF1060" t="s"/>
      <c r="BG1060" t="s"/>
      <c r="BH1060" t="s"/>
      <c r="BI1060" t="s"/>
      <c r="BJ1060" t="s"/>
      <c r="BK1060" t="s"/>
      <c r="BL1060" t="s"/>
      <c r="BM1060" t="s"/>
      <c r="BN1060" t="s"/>
      <c r="BO1060" t="s"/>
      <c r="BP1060" t="s"/>
      <c r="BQ1060" t="s"/>
      <c r="BR1060" t="s">
        <v>93</v>
      </c>
    </row>
    <row r="1061" spans="1:70">
      <c r="A1061" t="s">
        <v>70</v>
      </c>
      <c r="B1061" t="s">
        <v>71</v>
      </c>
      <c r="C1061" t="s">
        <v>72</v>
      </c>
      <c r="D1061" t="n">
        <v>2</v>
      </c>
      <c r="E1061" t="s">
        <v>680</v>
      </c>
      <c r="F1061" t="n">
        <v>-1</v>
      </c>
      <c r="G1061" t="s">
        <v>74</v>
      </c>
      <c r="H1061" t="s">
        <v>75</v>
      </c>
      <c r="I1061" t="s"/>
      <c r="J1061" t="s">
        <v>76</v>
      </c>
      <c r="K1061" t="n">
        <v>124</v>
      </c>
      <c r="L1061" t="s">
        <v>77</v>
      </c>
      <c r="M1061" t="s"/>
      <c r="N1061" t="s">
        <v>169</v>
      </c>
      <c r="O1061" t="s">
        <v>79</v>
      </c>
      <c r="P1061" t="s">
        <v>680</v>
      </c>
      <c r="Q1061" t="s"/>
      <c r="R1061" t="s">
        <v>80</v>
      </c>
      <c r="S1061" t="s">
        <v>516</v>
      </c>
      <c r="T1061" t="s">
        <v>82</v>
      </c>
      <c r="U1061" t="s"/>
      <c r="V1061" t="s">
        <v>83</v>
      </c>
      <c r="W1061" t="s">
        <v>84</v>
      </c>
      <c r="X1061" t="s"/>
      <c r="Y1061" t="s">
        <v>85</v>
      </c>
      <c r="Z1061">
        <f>HYPERLINK("https://hotelmonitor-cachepage.eclerx.com/savepage/tk_15427244797877085_sr_2029.html","info")</f>
        <v/>
      </c>
      <c r="AA1061" t="n">
        <v>-2444503</v>
      </c>
      <c r="AB1061" t="s"/>
      <c r="AC1061" t="s"/>
      <c r="AD1061" t="s">
        <v>86</v>
      </c>
      <c r="AE1061" t="s"/>
      <c r="AF1061" t="s"/>
      <c r="AG1061" t="s"/>
      <c r="AH1061" t="s"/>
      <c r="AI1061" t="s"/>
      <c r="AJ1061" t="s"/>
      <c r="AK1061" t="s">
        <v>87</v>
      </c>
      <c r="AL1061" t="s">
        <v>88</v>
      </c>
      <c r="AM1061" t="s"/>
      <c r="AN1061" t="s">
        <v>87</v>
      </c>
      <c r="AO1061" t="s"/>
      <c r="AP1061" t="n">
        <v>69</v>
      </c>
      <c r="AQ1061" t="s">
        <v>89</v>
      </c>
      <c r="AR1061" t="s">
        <v>542</v>
      </c>
      <c r="AS1061" t="s"/>
      <c r="AT1061" t="s">
        <v>91</v>
      </c>
      <c r="AU1061" t="s"/>
      <c r="AV1061" t="s"/>
      <c r="AW1061" t="s"/>
      <c r="AX1061" t="s"/>
      <c r="AY1061" t="n">
        <v>2444503</v>
      </c>
      <c r="AZ1061" t="s">
        <v>681</v>
      </c>
      <c r="BA1061" t="s"/>
      <c r="BB1061" t="n">
        <v>28622</v>
      </c>
      <c r="BC1061" t="n">
        <v>11.343947052956</v>
      </c>
      <c r="BD1061" t="n">
        <v>44.499526197927</v>
      </c>
      <c r="BE1061" t="s"/>
      <c r="BF1061" t="s"/>
      <c r="BG1061" t="s"/>
      <c r="BH1061" t="s"/>
      <c r="BI1061" t="s"/>
      <c r="BJ1061" t="s"/>
      <c r="BK1061" t="s"/>
      <c r="BL1061" t="s"/>
      <c r="BM1061" t="s"/>
      <c r="BN1061" t="s"/>
      <c r="BO1061" t="s"/>
      <c r="BP1061" t="s"/>
      <c r="BQ1061" t="s"/>
      <c r="BR1061" t="s">
        <v>93</v>
      </c>
    </row>
    <row r="1062" spans="1:70">
      <c r="A1062" t="s">
        <v>70</v>
      </c>
      <c r="B1062" t="s">
        <v>71</v>
      </c>
      <c r="C1062" t="s">
        <v>72</v>
      </c>
      <c r="D1062" t="n">
        <v>2</v>
      </c>
      <c r="E1062" t="s">
        <v>680</v>
      </c>
      <c r="F1062" t="n">
        <v>-1</v>
      </c>
      <c r="G1062" t="s">
        <v>74</v>
      </c>
      <c r="H1062" t="s">
        <v>75</v>
      </c>
      <c r="I1062" t="s"/>
      <c r="J1062" t="s">
        <v>76</v>
      </c>
      <c r="K1062" t="n">
        <v>134</v>
      </c>
      <c r="L1062" t="s">
        <v>77</v>
      </c>
      <c r="M1062" t="s"/>
      <c r="N1062" t="s">
        <v>683</v>
      </c>
      <c r="O1062" t="s">
        <v>79</v>
      </c>
      <c r="P1062" t="s">
        <v>680</v>
      </c>
      <c r="Q1062" t="s"/>
      <c r="R1062" t="s">
        <v>80</v>
      </c>
      <c r="S1062" t="s">
        <v>220</v>
      </c>
      <c r="T1062" t="s">
        <v>82</v>
      </c>
      <c r="U1062" t="s"/>
      <c r="V1062" t="s">
        <v>83</v>
      </c>
      <c r="W1062" t="s">
        <v>84</v>
      </c>
      <c r="X1062" t="s"/>
      <c r="Y1062" t="s">
        <v>85</v>
      </c>
      <c r="Z1062">
        <f>HYPERLINK("https://hotelmonitor-cachepage.eclerx.com/savepage/tk_15427244797877085_sr_2029.html","info")</f>
        <v/>
      </c>
      <c r="AA1062" t="n">
        <v>-2444503</v>
      </c>
      <c r="AB1062" t="s"/>
      <c r="AC1062" t="s"/>
      <c r="AD1062" t="s">
        <v>86</v>
      </c>
      <c r="AE1062" t="s"/>
      <c r="AF1062" t="s"/>
      <c r="AG1062" t="s"/>
      <c r="AH1062" t="s"/>
      <c r="AI1062" t="s"/>
      <c r="AJ1062" t="s"/>
      <c r="AK1062" t="s">
        <v>87</v>
      </c>
      <c r="AL1062" t="s">
        <v>88</v>
      </c>
      <c r="AM1062" t="s"/>
      <c r="AN1062" t="s">
        <v>87</v>
      </c>
      <c r="AO1062" t="s"/>
      <c r="AP1062" t="n">
        <v>69</v>
      </c>
      <c r="AQ1062" t="s">
        <v>89</v>
      </c>
      <c r="AR1062" t="s">
        <v>542</v>
      </c>
      <c r="AS1062" t="s"/>
      <c r="AT1062" t="s">
        <v>91</v>
      </c>
      <c r="AU1062" t="s"/>
      <c r="AV1062" t="s"/>
      <c r="AW1062" t="s"/>
      <c r="AX1062" t="s"/>
      <c r="AY1062" t="n">
        <v>2444503</v>
      </c>
      <c r="AZ1062" t="s">
        <v>681</v>
      </c>
      <c r="BA1062" t="s"/>
      <c r="BB1062" t="n">
        <v>28622</v>
      </c>
      <c r="BC1062" t="n">
        <v>11.343947052956</v>
      </c>
      <c r="BD1062" t="n">
        <v>44.499526197927</v>
      </c>
      <c r="BE1062" t="s"/>
      <c r="BF1062" t="s"/>
      <c r="BG1062" t="s"/>
      <c r="BH1062" t="s"/>
      <c r="BI1062" t="s"/>
      <c r="BJ1062" t="s"/>
      <c r="BK1062" t="s"/>
      <c r="BL1062" t="s"/>
      <c r="BM1062" t="s"/>
      <c r="BN1062" t="s"/>
      <c r="BO1062" t="s"/>
      <c r="BP1062" t="s"/>
      <c r="BQ1062" t="s"/>
      <c r="BR1062" t="s">
        <v>93</v>
      </c>
    </row>
    <row r="1063" spans="1:70">
      <c r="A1063" t="s">
        <v>70</v>
      </c>
      <c r="B1063" t="s">
        <v>71</v>
      </c>
      <c r="C1063" t="s">
        <v>72</v>
      </c>
      <c r="D1063" t="n">
        <v>2</v>
      </c>
      <c r="E1063" t="s">
        <v>680</v>
      </c>
      <c r="F1063" t="n">
        <v>-1</v>
      </c>
      <c r="G1063" t="s">
        <v>74</v>
      </c>
      <c r="H1063" t="s">
        <v>75</v>
      </c>
      <c r="I1063" t="s"/>
      <c r="J1063" t="s">
        <v>76</v>
      </c>
      <c r="K1063" t="n">
        <v>134</v>
      </c>
      <c r="L1063" t="s">
        <v>77</v>
      </c>
      <c r="M1063" t="s"/>
      <c r="N1063" t="s">
        <v>684</v>
      </c>
      <c r="O1063" t="s">
        <v>79</v>
      </c>
      <c r="P1063" t="s">
        <v>680</v>
      </c>
      <c r="Q1063" t="s"/>
      <c r="R1063" t="s">
        <v>80</v>
      </c>
      <c r="S1063" t="s">
        <v>220</v>
      </c>
      <c r="T1063" t="s">
        <v>82</v>
      </c>
      <c r="U1063" t="s"/>
      <c r="V1063" t="s">
        <v>83</v>
      </c>
      <c r="W1063" t="s">
        <v>84</v>
      </c>
      <c r="X1063" t="s"/>
      <c r="Y1063" t="s">
        <v>85</v>
      </c>
      <c r="Z1063">
        <f>HYPERLINK("https://hotelmonitor-cachepage.eclerx.com/savepage/tk_15427244797877085_sr_2029.html","info")</f>
        <v/>
      </c>
      <c r="AA1063" t="n">
        <v>-2444503</v>
      </c>
      <c r="AB1063" t="s"/>
      <c r="AC1063" t="s"/>
      <c r="AD1063" t="s">
        <v>86</v>
      </c>
      <c r="AE1063" t="s"/>
      <c r="AF1063" t="s"/>
      <c r="AG1063" t="s"/>
      <c r="AH1063" t="s"/>
      <c r="AI1063" t="s"/>
      <c r="AJ1063" t="s"/>
      <c r="AK1063" t="s">
        <v>87</v>
      </c>
      <c r="AL1063" t="s">
        <v>88</v>
      </c>
      <c r="AM1063" t="s"/>
      <c r="AN1063" t="s">
        <v>87</v>
      </c>
      <c r="AO1063" t="s"/>
      <c r="AP1063" t="n">
        <v>69</v>
      </c>
      <c r="AQ1063" t="s">
        <v>89</v>
      </c>
      <c r="AR1063" t="s">
        <v>542</v>
      </c>
      <c r="AS1063" t="s"/>
      <c r="AT1063" t="s">
        <v>91</v>
      </c>
      <c r="AU1063" t="s"/>
      <c r="AV1063" t="s"/>
      <c r="AW1063" t="s"/>
      <c r="AX1063" t="s"/>
      <c r="AY1063" t="n">
        <v>2444503</v>
      </c>
      <c r="AZ1063" t="s">
        <v>681</v>
      </c>
      <c r="BA1063" t="s"/>
      <c r="BB1063" t="n">
        <v>28622</v>
      </c>
      <c r="BC1063" t="n">
        <v>11.343947052956</v>
      </c>
      <c r="BD1063" t="n">
        <v>44.499526197927</v>
      </c>
      <c r="BE1063" t="s"/>
      <c r="BF1063" t="s"/>
      <c r="BG1063" t="s"/>
      <c r="BH1063" t="s"/>
      <c r="BI1063" t="s"/>
      <c r="BJ1063" t="s"/>
      <c r="BK1063" t="s"/>
      <c r="BL1063" t="s"/>
      <c r="BM1063" t="s"/>
      <c r="BN1063" t="s"/>
      <c r="BO1063" t="s"/>
      <c r="BP1063" t="s"/>
      <c r="BQ1063" t="s"/>
      <c r="BR1063" t="s">
        <v>93</v>
      </c>
    </row>
    <row r="1064" spans="1:70">
      <c r="A1064" t="s">
        <v>70</v>
      </c>
      <c r="B1064" t="s">
        <v>71</v>
      </c>
      <c r="C1064" t="s">
        <v>72</v>
      </c>
      <c r="D1064" t="n">
        <v>2</v>
      </c>
      <c r="E1064" t="s">
        <v>680</v>
      </c>
      <c r="F1064" t="n">
        <v>-1</v>
      </c>
      <c r="G1064" t="s">
        <v>74</v>
      </c>
      <c r="H1064" t="s">
        <v>75</v>
      </c>
      <c r="I1064" t="s"/>
      <c r="J1064" t="s">
        <v>76</v>
      </c>
      <c r="K1064" t="n">
        <v>137</v>
      </c>
      <c r="L1064" t="s">
        <v>77</v>
      </c>
      <c r="M1064" t="s"/>
      <c r="N1064" t="s">
        <v>294</v>
      </c>
      <c r="O1064" t="s">
        <v>79</v>
      </c>
      <c r="P1064" t="s">
        <v>680</v>
      </c>
      <c r="Q1064" t="s"/>
      <c r="R1064" t="s">
        <v>80</v>
      </c>
      <c r="S1064" t="s">
        <v>288</v>
      </c>
      <c r="T1064" t="s">
        <v>82</v>
      </c>
      <c r="U1064" t="s"/>
      <c r="V1064" t="s">
        <v>83</v>
      </c>
      <c r="W1064" t="s">
        <v>84</v>
      </c>
      <c r="X1064" t="s"/>
      <c r="Y1064" t="s">
        <v>85</v>
      </c>
      <c r="Z1064">
        <f>HYPERLINK("https://hotelmonitor-cachepage.eclerx.com/savepage/tk_15427244797877085_sr_2029.html","info")</f>
        <v/>
      </c>
      <c r="AA1064" t="n">
        <v>-2444503</v>
      </c>
      <c r="AB1064" t="s"/>
      <c r="AC1064" t="s"/>
      <c r="AD1064" t="s">
        <v>86</v>
      </c>
      <c r="AE1064" t="s"/>
      <c r="AF1064" t="s"/>
      <c r="AG1064" t="s"/>
      <c r="AH1064" t="s"/>
      <c r="AI1064" t="s"/>
      <c r="AJ1064" t="s"/>
      <c r="AK1064" t="s">
        <v>87</v>
      </c>
      <c r="AL1064" t="s">
        <v>88</v>
      </c>
      <c r="AM1064" t="s"/>
      <c r="AN1064" t="s">
        <v>87</v>
      </c>
      <c r="AO1064" t="s"/>
      <c r="AP1064" t="n">
        <v>69</v>
      </c>
      <c r="AQ1064" t="s">
        <v>89</v>
      </c>
      <c r="AR1064" t="s">
        <v>90</v>
      </c>
      <c r="AS1064" t="s"/>
      <c r="AT1064" t="s">
        <v>91</v>
      </c>
      <c r="AU1064" t="s"/>
      <c r="AV1064" t="s"/>
      <c r="AW1064" t="s"/>
      <c r="AX1064" t="s"/>
      <c r="AY1064" t="n">
        <v>2444503</v>
      </c>
      <c r="AZ1064" t="s">
        <v>681</v>
      </c>
      <c r="BA1064" t="s"/>
      <c r="BB1064" t="n">
        <v>28622</v>
      </c>
      <c r="BC1064" t="n">
        <v>11.343947052956</v>
      </c>
      <c r="BD1064" t="n">
        <v>44.499526197927</v>
      </c>
      <c r="BE1064" t="s"/>
      <c r="BF1064" t="s"/>
      <c r="BG1064" t="s"/>
      <c r="BH1064" t="s"/>
      <c r="BI1064" t="s"/>
      <c r="BJ1064" t="s"/>
      <c r="BK1064" t="s"/>
      <c r="BL1064" t="s"/>
      <c r="BM1064" t="s"/>
      <c r="BN1064" t="s"/>
      <c r="BO1064" t="s"/>
      <c r="BP1064" t="s"/>
      <c r="BQ1064" t="s"/>
      <c r="BR1064" t="s">
        <v>93</v>
      </c>
    </row>
    <row r="1065" spans="1:70">
      <c r="A1065" t="s">
        <v>70</v>
      </c>
      <c r="B1065" t="s">
        <v>71</v>
      </c>
      <c r="C1065" t="s">
        <v>72</v>
      </c>
      <c r="D1065" t="n">
        <v>2</v>
      </c>
      <c r="E1065" t="s">
        <v>685</v>
      </c>
      <c r="F1065" t="n">
        <v>-1</v>
      </c>
      <c r="G1065" t="s">
        <v>74</v>
      </c>
      <c r="H1065" t="s">
        <v>75</v>
      </c>
      <c r="I1065" t="s"/>
      <c r="J1065" t="s">
        <v>76</v>
      </c>
      <c r="K1065" t="n">
        <v>66</v>
      </c>
      <c r="L1065" t="s">
        <v>77</v>
      </c>
      <c r="M1065" t="s"/>
      <c r="N1065" t="s">
        <v>292</v>
      </c>
      <c r="O1065" t="s">
        <v>79</v>
      </c>
      <c r="P1065" t="s">
        <v>685</v>
      </c>
      <c r="Q1065" t="s"/>
      <c r="R1065" t="s">
        <v>80</v>
      </c>
      <c r="S1065" t="s">
        <v>466</v>
      </c>
      <c r="T1065" t="s">
        <v>82</v>
      </c>
      <c r="U1065" t="s"/>
      <c r="V1065" t="s">
        <v>83</v>
      </c>
      <c r="W1065" t="s">
        <v>140</v>
      </c>
      <c r="X1065" t="s"/>
      <c r="Y1065" t="s">
        <v>85</v>
      </c>
      <c r="Z1065">
        <f>HYPERLINK("https://hotelmonitor-cachepage.eclerx.com/savepage/tk_15427243537216897_sr_2029.html","info")</f>
        <v/>
      </c>
      <c r="AA1065" t="n">
        <v>-3516370</v>
      </c>
      <c r="AB1065" t="s"/>
      <c r="AC1065" t="s"/>
      <c r="AD1065" t="s">
        <v>86</v>
      </c>
      <c r="AE1065" t="s"/>
      <c r="AF1065" t="s"/>
      <c r="AG1065" t="s"/>
      <c r="AH1065" t="s"/>
      <c r="AI1065" t="s"/>
      <c r="AJ1065" t="s"/>
      <c r="AK1065" t="s">
        <v>87</v>
      </c>
      <c r="AL1065" t="s">
        <v>88</v>
      </c>
      <c r="AM1065" t="s"/>
      <c r="AN1065" t="s">
        <v>87</v>
      </c>
      <c r="AO1065" t="s"/>
      <c r="AP1065" t="n">
        <v>19</v>
      </c>
      <c r="AQ1065" t="s">
        <v>89</v>
      </c>
      <c r="AR1065" t="s">
        <v>96</v>
      </c>
      <c r="AS1065" t="s"/>
      <c r="AT1065" t="s">
        <v>91</v>
      </c>
      <c r="AU1065" t="s"/>
      <c r="AV1065" t="s"/>
      <c r="AW1065" t="s"/>
      <c r="AX1065" t="s"/>
      <c r="AY1065" t="n">
        <v>3516370</v>
      </c>
      <c r="AZ1065" t="s">
        <v>686</v>
      </c>
      <c r="BA1065" t="s"/>
      <c r="BB1065" t="n">
        <v>77205</v>
      </c>
      <c r="BC1065" t="n">
        <v>11.390526294708</v>
      </c>
      <c r="BD1065" t="n">
        <v>44.490956782939</v>
      </c>
      <c r="BE1065" t="s"/>
      <c r="BF1065" t="s"/>
      <c r="BG1065" t="s"/>
      <c r="BH1065" t="s"/>
      <c r="BI1065" t="s"/>
      <c r="BJ1065" t="s"/>
      <c r="BK1065" t="s"/>
      <c r="BL1065" t="s"/>
      <c r="BM1065" t="s"/>
      <c r="BN1065" t="s"/>
      <c r="BO1065" t="s"/>
      <c r="BP1065" t="s"/>
      <c r="BQ1065" t="s"/>
      <c r="BR1065" t="s">
        <v>93</v>
      </c>
    </row>
    <row r="1066" spans="1:70">
      <c r="A1066" t="s">
        <v>70</v>
      </c>
      <c r="B1066" t="s">
        <v>71</v>
      </c>
      <c r="C1066" t="s">
        <v>72</v>
      </c>
      <c r="D1066" t="n">
        <v>2</v>
      </c>
      <c r="E1066" t="s">
        <v>685</v>
      </c>
      <c r="F1066" t="n">
        <v>-1</v>
      </c>
      <c r="G1066" t="s">
        <v>74</v>
      </c>
      <c r="H1066" t="s">
        <v>75</v>
      </c>
      <c r="I1066" t="s"/>
      <c r="J1066" t="s">
        <v>76</v>
      </c>
      <c r="K1066" t="n">
        <v>75</v>
      </c>
      <c r="L1066" t="s">
        <v>77</v>
      </c>
      <c r="M1066" t="s"/>
      <c r="N1066" t="s">
        <v>129</v>
      </c>
      <c r="O1066" t="s">
        <v>79</v>
      </c>
      <c r="P1066" t="s">
        <v>685</v>
      </c>
      <c r="Q1066" t="s"/>
      <c r="R1066" t="s">
        <v>80</v>
      </c>
      <c r="S1066" t="s">
        <v>175</v>
      </c>
      <c r="T1066" t="s">
        <v>82</v>
      </c>
      <c r="U1066" t="s"/>
      <c r="V1066" t="s">
        <v>83</v>
      </c>
      <c r="W1066" t="s">
        <v>140</v>
      </c>
      <c r="X1066" t="s"/>
      <c r="Y1066" t="s">
        <v>85</v>
      </c>
      <c r="Z1066">
        <f>HYPERLINK("https://hotelmonitor-cachepage.eclerx.com/savepage/tk_15427243537216897_sr_2029.html","info")</f>
        <v/>
      </c>
      <c r="AA1066" t="n">
        <v>-3516370</v>
      </c>
      <c r="AB1066" t="s"/>
      <c r="AC1066" t="s"/>
      <c r="AD1066" t="s">
        <v>86</v>
      </c>
      <c r="AE1066" t="s"/>
      <c r="AF1066" t="s"/>
      <c r="AG1066" t="s"/>
      <c r="AH1066" t="s"/>
      <c r="AI1066" t="s"/>
      <c r="AJ1066" t="s"/>
      <c r="AK1066" t="s">
        <v>87</v>
      </c>
      <c r="AL1066" t="s">
        <v>88</v>
      </c>
      <c r="AM1066" t="s"/>
      <c r="AN1066" t="s">
        <v>87</v>
      </c>
      <c r="AO1066" t="s"/>
      <c r="AP1066" t="n">
        <v>19</v>
      </c>
      <c r="AQ1066" t="s">
        <v>89</v>
      </c>
      <c r="AR1066" t="s">
        <v>90</v>
      </c>
      <c r="AS1066" t="s"/>
      <c r="AT1066" t="s">
        <v>91</v>
      </c>
      <c r="AU1066" t="s"/>
      <c r="AV1066" t="s"/>
      <c r="AW1066" t="s"/>
      <c r="AX1066" t="s"/>
      <c r="AY1066" t="n">
        <v>3516370</v>
      </c>
      <c r="AZ1066" t="s">
        <v>686</v>
      </c>
      <c r="BA1066" t="s"/>
      <c r="BB1066" t="n">
        <v>77205</v>
      </c>
      <c r="BC1066" t="n">
        <v>11.390526294708</v>
      </c>
      <c r="BD1066" t="n">
        <v>44.490956782939</v>
      </c>
      <c r="BE1066" t="s"/>
      <c r="BF1066" t="s"/>
      <c r="BG1066" t="s"/>
      <c r="BH1066" t="s"/>
      <c r="BI1066" t="s"/>
      <c r="BJ1066" t="s"/>
      <c r="BK1066" t="s"/>
      <c r="BL1066" t="s"/>
      <c r="BM1066" t="s"/>
      <c r="BN1066" t="s"/>
      <c r="BO1066" t="s"/>
      <c r="BP1066" t="s"/>
      <c r="BQ1066" t="s"/>
      <c r="BR1066" t="s">
        <v>93</v>
      </c>
    </row>
    <row r="1067" spans="1:70">
      <c r="A1067" t="s">
        <v>70</v>
      </c>
      <c r="B1067" t="s">
        <v>71</v>
      </c>
      <c r="C1067" t="s">
        <v>72</v>
      </c>
      <c r="D1067" t="n">
        <v>2</v>
      </c>
      <c r="E1067" t="s">
        <v>685</v>
      </c>
      <c r="F1067" t="n">
        <v>-1</v>
      </c>
      <c r="G1067" t="s">
        <v>74</v>
      </c>
      <c r="H1067" t="s">
        <v>75</v>
      </c>
      <c r="I1067" t="s"/>
      <c r="J1067" t="s">
        <v>76</v>
      </c>
      <c r="K1067" t="n">
        <v>75</v>
      </c>
      <c r="L1067" t="s">
        <v>77</v>
      </c>
      <c r="M1067" t="s"/>
      <c r="N1067" t="s">
        <v>310</v>
      </c>
      <c r="O1067" t="s">
        <v>79</v>
      </c>
      <c r="P1067" t="s">
        <v>685</v>
      </c>
      <c r="Q1067" t="s"/>
      <c r="R1067" t="s">
        <v>80</v>
      </c>
      <c r="S1067" t="s">
        <v>175</v>
      </c>
      <c r="T1067" t="s">
        <v>82</v>
      </c>
      <c r="U1067" t="s"/>
      <c r="V1067" t="s">
        <v>83</v>
      </c>
      <c r="W1067" t="s">
        <v>140</v>
      </c>
      <c r="X1067" t="s"/>
      <c r="Y1067" t="s">
        <v>85</v>
      </c>
      <c r="Z1067">
        <f>HYPERLINK("https://hotelmonitor-cachepage.eclerx.com/savepage/tk_15427243537216897_sr_2029.html","info")</f>
        <v/>
      </c>
      <c r="AA1067" t="n">
        <v>-3516370</v>
      </c>
      <c r="AB1067" t="s"/>
      <c r="AC1067" t="s"/>
      <c r="AD1067" t="s">
        <v>86</v>
      </c>
      <c r="AE1067" t="s"/>
      <c r="AF1067" t="s"/>
      <c r="AG1067" t="s"/>
      <c r="AH1067" t="s"/>
      <c r="AI1067" t="s"/>
      <c r="AJ1067" t="s"/>
      <c r="AK1067" t="s">
        <v>87</v>
      </c>
      <c r="AL1067" t="s">
        <v>88</v>
      </c>
      <c r="AM1067" t="s"/>
      <c r="AN1067" t="s">
        <v>87</v>
      </c>
      <c r="AO1067" t="s"/>
      <c r="AP1067" t="n">
        <v>19</v>
      </c>
      <c r="AQ1067" t="s">
        <v>89</v>
      </c>
      <c r="AR1067" t="s">
        <v>90</v>
      </c>
      <c r="AS1067" t="s"/>
      <c r="AT1067" t="s">
        <v>91</v>
      </c>
      <c r="AU1067" t="s"/>
      <c r="AV1067" t="s"/>
      <c r="AW1067" t="s"/>
      <c r="AX1067" t="s"/>
      <c r="AY1067" t="n">
        <v>3516370</v>
      </c>
      <c r="AZ1067" t="s">
        <v>686</v>
      </c>
      <c r="BA1067" t="s"/>
      <c r="BB1067" t="n">
        <v>77205</v>
      </c>
      <c r="BC1067" t="n">
        <v>11.390526294708</v>
      </c>
      <c r="BD1067" t="n">
        <v>44.490956782939</v>
      </c>
      <c r="BE1067" t="s"/>
      <c r="BF1067" t="s"/>
      <c r="BG1067" t="s"/>
      <c r="BH1067" t="s"/>
      <c r="BI1067" t="s"/>
      <c r="BJ1067" t="s"/>
      <c r="BK1067" t="s"/>
      <c r="BL1067" t="s"/>
      <c r="BM1067" t="s"/>
      <c r="BN1067" t="s"/>
      <c r="BO1067" t="s"/>
      <c r="BP1067" t="s"/>
      <c r="BQ1067" t="s"/>
      <c r="BR1067" t="s">
        <v>93</v>
      </c>
    </row>
    <row r="1068" spans="1:70">
      <c r="A1068" t="s">
        <v>70</v>
      </c>
      <c r="B1068" t="s">
        <v>71</v>
      </c>
      <c r="C1068" t="s">
        <v>72</v>
      </c>
      <c r="D1068" t="n">
        <v>2</v>
      </c>
      <c r="E1068" t="s">
        <v>685</v>
      </c>
      <c r="F1068" t="n">
        <v>-1</v>
      </c>
      <c r="G1068" t="s">
        <v>74</v>
      </c>
      <c r="H1068" t="s">
        <v>75</v>
      </c>
      <c r="I1068" t="s"/>
      <c r="J1068" t="s">
        <v>76</v>
      </c>
      <c r="K1068" t="n">
        <v>81</v>
      </c>
      <c r="L1068" t="s">
        <v>77</v>
      </c>
      <c r="M1068" t="s"/>
      <c r="N1068" t="s">
        <v>292</v>
      </c>
      <c r="O1068" t="s">
        <v>79</v>
      </c>
      <c r="P1068" t="s">
        <v>685</v>
      </c>
      <c r="Q1068" t="s"/>
      <c r="R1068" t="s">
        <v>80</v>
      </c>
      <c r="S1068" t="s">
        <v>102</v>
      </c>
      <c r="T1068" t="s">
        <v>82</v>
      </c>
      <c r="U1068" t="s"/>
      <c r="V1068" t="s">
        <v>83</v>
      </c>
      <c r="W1068" t="s">
        <v>140</v>
      </c>
      <c r="X1068" t="s"/>
      <c r="Y1068" t="s">
        <v>85</v>
      </c>
      <c r="Z1068">
        <f>HYPERLINK("https://hotelmonitor-cachepage.eclerx.com/savepage/tk_15427243537216897_sr_2029.html","info")</f>
        <v/>
      </c>
      <c r="AA1068" t="n">
        <v>-3516370</v>
      </c>
      <c r="AB1068" t="s"/>
      <c r="AC1068" t="s"/>
      <c r="AD1068" t="s">
        <v>86</v>
      </c>
      <c r="AE1068" t="s"/>
      <c r="AF1068" t="s"/>
      <c r="AG1068" t="s"/>
      <c r="AH1068" t="s"/>
      <c r="AI1068" t="s"/>
      <c r="AJ1068" t="s"/>
      <c r="AK1068" t="s">
        <v>87</v>
      </c>
      <c r="AL1068" t="s">
        <v>88</v>
      </c>
      <c r="AM1068" t="s"/>
      <c r="AN1068" t="s">
        <v>87</v>
      </c>
      <c r="AO1068" t="s"/>
      <c r="AP1068" t="n">
        <v>19</v>
      </c>
      <c r="AQ1068" t="s">
        <v>89</v>
      </c>
      <c r="AR1068" t="s">
        <v>96</v>
      </c>
      <c r="AS1068" t="s"/>
      <c r="AT1068" t="s">
        <v>91</v>
      </c>
      <c r="AU1068" t="s"/>
      <c r="AV1068" t="s"/>
      <c r="AW1068" t="s"/>
      <c r="AX1068" t="s"/>
      <c r="AY1068" t="n">
        <v>3516370</v>
      </c>
      <c r="AZ1068" t="s">
        <v>686</v>
      </c>
      <c r="BA1068" t="s"/>
      <c r="BB1068" t="n">
        <v>77205</v>
      </c>
      <c r="BC1068" t="n">
        <v>11.390526294708</v>
      </c>
      <c r="BD1068" t="n">
        <v>44.490956782939</v>
      </c>
      <c r="BE1068" t="s"/>
      <c r="BF1068" t="s"/>
      <c r="BG1068" t="s"/>
      <c r="BH1068" t="s"/>
      <c r="BI1068" t="s"/>
      <c r="BJ1068" t="s"/>
      <c r="BK1068" t="s"/>
      <c r="BL1068" t="s"/>
      <c r="BM1068" t="s"/>
      <c r="BN1068" t="s"/>
      <c r="BO1068" t="s"/>
      <c r="BP1068" t="s"/>
      <c r="BQ1068" t="s"/>
      <c r="BR1068" t="s">
        <v>93</v>
      </c>
    </row>
    <row r="1069" spans="1:70">
      <c r="A1069" t="s">
        <v>70</v>
      </c>
      <c r="B1069" t="s">
        <v>71</v>
      </c>
      <c r="C1069" t="s">
        <v>72</v>
      </c>
      <c r="D1069" t="n">
        <v>2</v>
      </c>
      <c r="E1069" t="s">
        <v>687</v>
      </c>
      <c r="F1069" t="n">
        <v>-1</v>
      </c>
      <c r="G1069" t="s">
        <v>74</v>
      </c>
      <c r="H1069" t="s">
        <v>75</v>
      </c>
      <c r="I1069" t="s"/>
      <c r="J1069" t="s">
        <v>76</v>
      </c>
      <c r="K1069" t="n">
        <v>106</v>
      </c>
      <c r="L1069" t="s">
        <v>77</v>
      </c>
      <c r="M1069" t="s"/>
      <c r="N1069" t="s">
        <v>541</v>
      </c>
      <c r="O1069" t="s">
        <v>79</v>
      </c>
      <c r="P1069" t="s">
        <v>687</v>
      </c>
      <c r="Q1069" t="s"/>
      <c r="R1069" t="s">
        <v>80</v>
      </c>
      <c r="S1069" t="s">
        <v>106</v>
      </c>
      <c r="T1069" t="s">
        <v>82</v>
      </c>
      <c r="U1069" t="s"/>
      <c r="V1069" t="s">
        <v>83</v>
      </c>
      <c r="W1069" t="s">
        <v>84</v>
      </c>
      <c r="X1069" t="s"/>
      <c r="Y1069" t="s">
        <v>85</v>
      </c>
      <c r="Z1069">
        <f>HYPERLINK("https://hotelmonitor-cachepage.eclerx.com/savepage/tk_1542724405888834_sr_2029.html","info")</f>
        <v/>
      </c>
      <c r="AA1069" t="n">
        <v>-4731929</v>
      </c>
      <c r="AB1069" t="s"/>
      <c r="AC1069" t="s"/>
      <c r="AD1069" t="s">
        <v>86</v>
      </c>
      <c r="AE1069" t="s"/>
      <c r="AF1069" t="s"/>
      <c r="AG1069" t="s"/>
      <c r="AH1069" t="s"/>
      <c r="AI1069" t="s"/>
      <c r="AJ1069" t="s"/>
      <c r="AK1069" t="s">
        <v>87</v>
      </c>
      <c r="AL1069" t="s">
        <v>88</v>
      </c>
      <c r="AM1069" t="s"/>
      <c r="AN1069" t="s">
        <v>87</v>
      </c>
      <c r="AO1069" t="s"/>
      <c r="AP1069" t="n">
        <v>40</v>
      </c>
      <c r="AQ1069" t="s">
        <v>89</v>
      </c>
      <c r="AR1069" t="s">
        <v>542</v>
      </c>
      <c r="AS1069" t="s"/>
      <c r="AT1069" t="s">
        <v>91</v>
      </c>
      <c r="AU1069" t="s"/>
      <c r="AV1069" t="s"/>
      <c r="AW1069" t="s"/>
      <c r="AX1069" t="s"/>
      <c r="AY1069" t="n">
        <v>4731929</v>
      </c>
      <c r="AZ1069" t="s">
        <v>688</v>
      </c>
      <c r="BA1069" t="s"/>
      <c r="BB1069" t="n">
        <v>37552</v>
      </c>
      <c r="BC1069" t="n">
        <v>10.314294</v>
      </c>
      <c r="BD1069" t="n">
        <v>44.806388</v>
      </c>
      <c r="BE1069" t="s"/>
      <c r="BF1069" t="s"/>
      <c r="BG1069" t="s"/>
      <c r="BH1069" t="s"/>
      <c r="BI1069" t="s"/>
      <c r="BJ1069" t="s"/>
      <c r="BK1069" t="s"/>
      <c r="BL1069" t="s"/>
      <c r="BM1069" t="s"/>
      <c r="BN1069" t="s"/>
      <c r="BO1069" t="s"/>
      <c r="BP1069" t="s"/>
      <c r="BQ1069" t="s"/>
      <c r="BR1069" t="s">
        <v>93</v>
      </c>
    </row>
    <row r="1070" spans="1:70">
      <c r="A1070" t="s">
        <v>70</v>
      </c>
      <c r="B1070" t="s">
        <v>71</v>
      </c>
      <c r="C1070" t="s">
        <v>72</v>
      </c>
      <c r="D1070" t="n">
        <v>2</v>
      </c>
      <c r="E1070" t="s">
        <v>689</v>
      </c>
      <c r="F1070" t="n">
        <v>-1</v>
      </c>
      <c r="G1070" t="s">
        <v>74</v>
      </c>
      <c r="H1070" t="s">
        <v>75</v>
      </c>
      <c r="I1070" t="s"/>
      <c r="J1070" t="s">
        <v>76</v>
      </c>
      <c r="K1070" t="n">
        <v>144</v>
      </c>
      <c r="L1070" t="s">
        <v>77</v>
      </c>
      <c r="M1070" t="s"/>
      <c r="N1070" t="s">
        <v>101</v>
      </c>
      <c r="O1070" t="s">
        <v>79</v>
      </c>
      <c r="P1070" t="s">
        <v>689</v>
      </c>
      <c r="Q1070" t="s"/>
      <c r="R1070" t="s">
        <v>80</v>
      </c>
      <c r="S1070" t="s">
        <v>690</v>
      </c>
      <c r="T1070" t="s">
        <v>82</v>
      </c>
      <c r="U1070" t="s"/>
      <c r="V1070" t="s">
        <v>83</v>
      </c>
      <c r="W1070" t="s">
        <v>84</v>
      </c>
      <c r="X1070" t="s"/>
      <c r="Y1070" t="s">
        <v>85</v>
      </c>
      <c r="Z1070">
        <f>HYPERLINK("https://hotelmonitor-cachepage.eclerx.com/savepage/tk_15427243431399095_sr_2029.html","info")</f>
        <v/>
      </c>
      <c r="AA1070" t="n">
        <v>-2313862</v>
      </c>
      <c r="AB1070" t="s"/>
      <c r="AC1070" t="s"/>
      <c r="AD1070" t="s">
        <v>86</v>
      </c>
      <c r="AE1070" t="s"/>
      <c r="AF1070" t="s"/>
      <c r="AG1070" t="s"/>
      <c r="AH1070" t="s"/>
      <c r="AI1070" t="s"/>
      <c r="AJ1070" t="s"/>
      <c r="AK1070" t="s">
        <v>87</v>
      </c>
      <c r="AL1070" t="s">
        <v>88</v>
      </c>
      <c r="AM1070" t="s"/>
      <c r="AN1070" t="s">
        <v>87</v>
      </c>
      <c r="AO1070" t="s"/>
      <c r="AP1070" t="n">
        <v>15</v>
      </c>
      <c r="AQ1070" t="s">
        <v>89</v>
      </c>
      <c r="AR1070" t="s">
        <v>96</v>
      </c>
      <c r="AS1070" t="s"/>
      <c r="AT1070" t="s">
        <v>91</v>
      </c>
      <c r="AU1070" t="s"/>
      <c r="AV1070" t="s"/>
      <c r="AW1070" t="s"/>
      <c r="AX1070" t="s"/>
      <c r="AY1070" t="n">
        <v>2313862</v>
      </c>
      <c r="AZ1070" t="s">
        <v>691</v>
      </c>
      <c r="BA1070" t="s"/>
      <c r="BB1070" t="n">
        <v>146534</v>
      </c>
      <c r="BC1070" t="n">
        <v>11.508619618802</v>
      </c>
      <c r="BD1070" t="n">
        <v>44.401337894953</v>
      </c>
      <c r="BE1070" t="s"/>
      <c r="BF1070" t="s"/>
      <c r="BG1070" t="s"/>
      <c r="BH1070" t="s"/>
      <c r="BI1070" t="s"/>
      <c r="BJ1070" t="s"/>
      <c r="BK1070" t="s"/>
      <c r="BL1070" t="s"/>
      <c r="BM1070" t="s"/>
      <c r="BN1070" t="s"/>
      <c r="BO1070" t="s"/>
      <c r="BP1070" t="s"/>
      <c r="BQ1070" t="s"/>
      <c r="BR1070" t="s">
        <v>93</v>
      </c>
    </row>
    <row r="1071" spans="1:70">
      <c r="A1071" t="s">
        <v>70</v>
      </c>
      <c r="B1071" t="s">
        <v>71</v>
      </c>
      <c r="C1071" t="s">
        <v>72</v>
      </c>
      <c r="D1071" t="n">
        <v>2</v>
      </c>
      <c r="E1071" t="s">
        <v>689</v>
      </c>
      <c r="F1071" t="n">
        <v>-1</v>
      </c>
      <c r="G1071" t="s">
        <v>74</v>
      </c>
      <c r="H1071" t="s">
        <v>75</v>
      </c>
      <c r="I1071" t="s"/>
      <c r="J1071" t="s">
        <v>76</v>
      </c>
      <c r="K1071" t="n">
        <v>144</v>
      </c>
      <c r="L1071" t="s">
        <v>77</v>
      </c>
      <c r="M1071" t="s"/>
      <c r="N1071" t="s">
        <v>101</v>
      </c>
      <c r="O1071" t="s">
        <v>79</v>
      </c>
      <c r="P1071" t="s">
        <v>689</v>
      </c>
      <c r="Q1071" t="s"/>
      <c r="R1071" t="s">
        <v>80</v>
      </c>
      <c r="S1071" t="s">
        <v>690</v>
      </c>
      <c r="T1071" t="s">
        <v>82</v>
      </c>
      <c r="U1071" t="s"/>
      <c r="V1071" t="s">
        <v>83</v>
      </c>
      <c r="W1071" t="s">
        <v>84</v>
      </c>
      <c r="X1071" t="s"/>
      <c r="Y1071" t="s">
        <v>85</v>
      </c>
      <c r="Z1071">
        <f>HYPERLINK("https://hotelmonitor-cachepage.eclerx.com/savepage/tk_15427243431399095_sr_2029.html","info")</f>
        <v/>
      </c>
      <c r="AA1071" t="n">
        <v>-2313862</v>
      </c>
      <c r="AB1071" t="s"/>
      <c r="AC1071" t="s"/>
      <c r="AD1071" t="s">
        <v>86</v>
      </c>
      <c r="AE1071" t="s"/>
      <c r="AF1071" t="s"/>
      <c r="AG1071" t="s"/>
      <c r="AH1071" t="s"/>
      <c r="AI1071" t="s"/>
      <c r="AJ1071" t="s"/>
      <c r="AK1071" t="s">
        <v>87</v>
      </c>
      <c r="AL1071" t="s">
        <v>88</v>
      </c>
      <c r="AM1071" t="s"/>
      <c r="AN1071" t="s">
        <v>87</v>
      </c>
      <c r="AO1071" t="s"/>
      <c r="AP1071" t="n">
        <v>15</v>
      </c>
      <c r="AQ1071" t="s">
        <v>89</v>
      </c>
      <c r="AR1071" t="s">
        <v>349</v>
      </c>
      <c r="AS1071" t="s"/>
      <c r="AT1071" t="s">
        <v>91</v>
      </c>
      <c r="AU1071" t="s"/>
      <c r="AV1071" t="s"/>
      <c r="AW1071" t="s"/>
      <c r="AX1071" t="s"/>
      <c r="AY1071" t="n">
        <v>2313862</v>
      </c>
      <c r="AZ1071" t="s">
        <v>691</v>
      </c>
      <c r="BA1071" t="s"/>
      <c r="BB1071" t="n">
        <v>146534</v>
      </c>
      <c r="BC1071" t="n">
        <v>11.508619618802</v>
      </c>
      <c r="BD1071" t="n">
        <v>44.401337894953</v>
      </c>
      <c r="BE1071" t="s"/>
      <c r="BF1071" t="s"/>
      <c r="BG1071" t="s"/>
      <c r="BH1071" t="s"/>
      <c r="BI1071" t="s"/>
      <c r="BJ1071" t="s"/>
      <c r="BK1071" t="s"/>
      <c r="BL1071" t="s"/>
      <c r="BM1071" t="s"/>
      <c r="BN1071" t="s"/>
      <c r="BO1071" t="s"/>
      <c r="BP1071" t="s"/>
      <c r="BQ1071" t="s"/>
      <c r="BR1071" t="s">
        <v>93</v>
      </c>
    </row>
    <row r="1072" spans="1:70">
      <c r="A1072" t="s">
        <v>70</v>
      </c>
      <c r="B1072" t="s">
        <v>71</v>
      </c>
      <c r="C1072" t="s">
        <v>72</v>
      </c>
      <c r="D1072" t="n">
        <v>2</v>
      </c>
      <c r="E1072" t="s">
        <v>689</v>
      </c>
      <c r="F1072" t="n">
        <v>-1</v>
      </c>
      <c r="G1072" t="s">
        <v>74</v>
      </c>
      <c r="H1072" t="s">
        <v>75</v>
      </c>
      <c r="I1072" t="s"/>
      <c r="J1072" t="s">
        <v>76</v>
      </c>
      <c r="K1072" t="n">
        <v>147</v>
      </c>
      <c r="L1072" t="s">
        <v>77</v>
      </c>
      <c r="M1072" t="s"/>
      <c r="N1072" t="s">
        <v>97</v>
      </c>
      <c r="O1072" t="s">
        <v>79</v>
      </c>
      <c r="P1072" t="s">
        <v>689</v>
      </c>
      <c r="Q1072" t="s"/>
      <c r="R1072" t="s">
        <v>80</v>
      </c>
      <c r="S1072" t="s">
        <v>692</v>
      </c>
      <c r="T1072" t="s">
        <v>82</v>
      </c>
      <c r="U1072" t="s"/>
      <c r="V1072" t="s">
        <v>83</v>
      </c>
      <c r="W1072" t="s">
        <v>84</v>
      </c>
      <c r="X1072" t="s"/>
      <c r="Y1072" t="s">
        <v>85</v>
      </c>
      <c r="Z1072">
        <f>HYPERLINK("https://hotelmonitor-cachepage.eclerx.com/savepage/tk_15427243431399095_sr_2029.html","info")</f>
        <v/>
      </c>
      <c r="AA1072" t="n">
        <v>-2313862</v>
      </c>
      <c r="AB1072" t="s"/>
      <c r="AC1072" t="s"/>
      <c r="AD1072" t="s">
        <v>86</v>
      </c>
      <c r="AE1072" t="s"/>
      <c r="AF1072" t="s"/>
      <c r="AG1072" t="s"/>
      <c r="AH1072" t="s"/>
      <c r="AI1072" t="s"/>
      <c r="AJ1072" t="s"/>
      <c r="AK1072" t="s">
        <v>87</v>
      </c>
      <c r="AL1072" t="s">
        <v>88</v>
      </c>
      <c r="AM1072" t="s"/>
      <c r="AN1072" t="s">
        <v>87</v>
      </c>
      <c r="AO1072" t="s"/>
      <c r="AP1072" t="n">
        <v>15</v>
      </c>
      <c r="AQ1072" t="s">
        <v>89</v>
      </c>
      <c r="AR1072" t="s">
        <v>99</v>
      </c>
      <c r="AS1072" t="s"/>
      <c r="AT1072" t="s">
        <v>91</v>
      </c>
      <c r="AU1072" t="s"/>
      <c r="AV1072" t="s"/>
      <c r="AW1072" t="s"/>
      <c r="AX1072" t="s"/>
      <c r="AY1072" t="n">
        <v>2313862</v>
      </c>
      <c r="AZ1072" t="s">
        <v>691</v>
      </c>
      <c r="BA1072" t="s"/>
      <c r="BB1072" t="n">
        <v>146534</v>
      </c>
      <c r="BC1072" t="n">
        <v>11.508619618802</v>
      </c>
      <c r="BD1072" t="n">
        <v>44.401337894953</v>
      </c>
      <c r="BE1072" t="s"/>
      <c r="BF1072" t="s"/>
      <c r="BG1072" t="s"/>
      <c r="BH1072" t="s"/>
      <c r="BI1072" t="s"/>
      <c r="BJ1072" t="s"/>
      <c r="BK1072" t="s"/>
      <c r="BL1072" t="s"/>
      <c r="BM1072" t="s"/>
      <c r="BN1072" t="s"/>
      <c r="BO1072" t="s"/>
      <c r="BP1072" t="s"/>
      <c r="BQ1072" t="s"/>
      <c r="BR1072" t="s">
        <v>93</v>
      </c>
    </row>
    <row r="1073" spans="1:70">
      <c r="A1073" t="s">
        <v>70</v>
      </c>
      <c r="B1073" t="s">
        <v>71</v>
      </c>
      <c r="C1073" t="s">
        <v>72</v>
      </c>
      <c r="D1073" t="n">
        <v>2</v>
      </c>
      <c r="E1073" t="s">
        <v>689</v>
      </c>
      <c r="F1073" t="n">
        <v>-1</v>
      </c>
      <c r="G1073" t="s">
        <v>74</v>
      </c>
      <c r="H1073" t="s">
        <v>75</v>
      </c>
      <c r="I1073" t="s"/>
      <c r="J1073" t="s">
        <v>76</v>
      </c>
      <c r="K1073" t="n">
        <v>157</v>
      </c>
      <c r="L1073" t="s">
        <v>77</v>
      </c>
      <c r="M1073" t="s"/>
      <c r="N1073" t="s">
        <v>105</v>
      </c>
      <c r="O1073" t="s">
        <v>79</v>
      </c>
      <c r="P1073" t="s">
        <v>689</v>
      </c>
      <c r="Q1073" t="s"/>
      <c r="R1073" t="s">
        <v>80</v>
      </c>
      <c r="S1073" t="s">
        <v>192</v>
      </c>
      <c r="T1073" t="s">
        <v>82</v>
      </c>
      <c r="U1073" t="s"/>
      <c r="V1073" t="s">
        <v>83</v>
      </c>
      <c r="W1073" t="s">
        <v>84</v>
      </c>
      <c r="X1073" t="s"/>
      <c r="Y1073" t="s">
        <v>85</v>
      </c>
      <c r="Z1073">
        <f>HYPERLINK("https://hotelmonitor-cachepage.eclerx.com/savepage/tk_15427243431399095_sr_2029.html","info")</f>
        <v/>
      </c>
      <c r="AA1073" t="n">
        <v>-2313862</v>
      </c>
      <c r="AB1073" t="s"/>
      <c r="AC1073" t="s"/>
      <c r="AD1073" t="s">
        <v>86</v>
      </c>
      <c r="AE1073" t="s"/>
      <c r="AF1073" t="s"/>
      <c r="AG1073" t="s"/>
      <c r="AH1073" t="s"/>
      <c r="AI1073" t="s"/>
      <c r="AJ1073" t="s"/>
      <c r="AK1073" t="s">
        <v>87</v>
      </c>
      <c r="AL1073" t="s">
        <v>88</v>
      </c>
      <c r="AM1073" t="s"/>
      <c r="AN1073" t="s">
        <v>87</v>
      </c>
      <c r="AO1073" t="s"/>
      <c r="AP1073" t="n">
        <v>15</v>
      </c>
      <c r="AQ1073" t="s">
        <v>89</v>
      </c>
      <c r="AR1073" t="s">
        <v>96</v>
      </c>
      <c r="AS1073" t="s"/>
      <c r="AT1073" t="s">
        <v>91</v>
      </c>
      <c r="AU1073" t="s"/>
      <c r="AV1073" t="s"/>
      <c r="AW1073" t="s"/>
      <c r="AX1073" t="s"/>
      <c r="AY1073" t="n">
        <v>2313862</v>
      </c>
      <c r="AZ1073" t="s">
        <v>691</v>
      </c>
      <c r="BA1073" t="s"/>
      <c r="BB1073" t="n">
        <v>146534</v>
      </c>
      <c r="BC1073" t="n">
        <v>11.508619618802</v>
      </c>
      <c r="BD1073" t="n">
        <v>44.401337894953</v>
      </c>
      <c r="BE1073" t="s"/>
      <c r="BF1073" t="s"/>
      <c r="BG1073" t="s"/>
      <c r="BH1073" t="s"/>
      <c r="BI1073" t="s"/>
      <c r="BJ1073" t="s"/>
      <c r="BK1073" t="s"/>
      <c r="BL1073" t="s"/>
      <c r="BM1073" t="s"/>
      <c r="BN1073" t="s"/>
      <c r="BO1073" t="s"/>
      <c r="BP1073" t="s"/>
      <c r="BQ1073" t="s"/>
      <c r="BR1073" t="s">
        <v>93</v>
      </c>
    </row>
    <row r="1074" spans="1:70">
      <c r="A1074" t="s">
        <v>70</v>
      </c>
      <c r="B1074" t="s">
        <v>71</v>
      </c>
      <c r="C1074" t="s">
        <v>72</v>
      </c>
      <c r="D1074" t="n">
        <v>2</v>
      </c>
      <c r="E1074" t="s">
        <v>689</v>
      </c>
      <c r="F1074" t="n">
        <v>-1</v>
      </c>
      <c r="G1074" t="s">
        <v>74</v>
      </c>
      <c r="H1074" t="s">
        <v>75</v>
      </c>
      <c r="I1074" t="s"/>
      <c r="J1074" t="s">
        <v>76</v>
      </c>
      <c r="K1074" t="n">
        <v>157</v>
      </c>
      <c r="L1074" t="s">
        <v>77</v>
      </c>
      <c r="M1074" t="s"/>
      <c r="N1074" t="s">
        <v>105</v>
      </c>
      <c r="O1074" t="s">
        <v>79</v>
      </c>
      <c r="P1074" t="s">
        <v>689</v>
      </c>
      <c r="Q1074" t="s"/>
      <c r="R1074" t="s">
        <v>80</v>
      </c>
      <c r="S1074" t="s">
        <v>192</v>
      </c>
      <c r="T1074" t="s">
        <v>82</v>
      </c>
      <c r="U1074" t="s"/>
      <c r="V1074" t="s">
        <v>83</v>
      </c>
      <c r="W1074" t="s">
        <v>84</v>
      </c>
      <c r="X1074" t="s"/>
      <c r="Y1074" t="s">
        <v>85</v>
      </c>
      <c r="Z1074">
        <f>HYPERLINK("https://hotelmonitor-cachepage.eclerx.com/savepage/tk_15427243431399095_sr_2029.html","info")</f>
        <v/>
      </c>
      <c r="AA1074" t="n">
        <v>-2313862</v>
      </c>
      <c r="AB1074" t="s"/>
      <c r="AC1074" t="s"/>
      <c r="AD1074" t="s">
        <v>86</v>
      </c>
      <c r="AE1074" t="s"/>
      <c r="AF1074" t="s"/>
      <c r="AG1074" t="s"/>
      <c r="AH1074" t="s"/>
      <c r="AI1074" t="s"/>
      <c r="AJ1074" t="s"/>
      <c r="AK1074" t="s">
        <v>87</v>
      </c>
      <c r="AL1074" t="s">
        <v>88</v>
      </c>
      <c r="AM1074" t="s"/>
      <c r="AN1074" t="s">
        <v>87</v>
      </c>
      <c r="AO1074" t="s"/>
      <c r="AP1074" t="n">
        <v>15</v>
      </c>
      <c r="AQ1074" t="s">
        <v>89</v>
      </c>
      <c r="AR1074" t="s">
        <v>349</v>
      </c>
      <c r="AS1074" t="s"/>
      <c r="AT1074" t="s">
        <v>91</v>
      </c>
      <c r="AU1074" t="s"/>
      <c r="AV1074" t="s"/>
      <c r="AW1074" t="s"/>
      <c r="AX1074" t="s"/>
      <c r="AY1074" t="n">
        <v>2313862</v>
      </c>
      <c r="AZ1074" t="s">
        <v>691</v>
      </c>
      <c r="BA1074" t="s"/>
      <c r="BB1074" t="n">
        <v>146534</v>
      </c>
      <c r="BC1074" t="n">
        <v>11.508619618802</v>
      </c>
      <c r="BD1074" t="n">
        <v>44.401337894953</v>
      </c>
      <c r="BE1074" t="s"/>
      <c r="BF1074" t="s"/>
      <c r="BG1074" t="s"/>
      <c r="BH1074" t="s"/>
      <c r="BI1074" t="s"/>
      <c r="BJ1074" t="s"/>
      <c r="BK1074" t="s"/>
      <c r="BL1074" t="s"/>
      <c r="BM1074" t="s"/>
      <c r="BN1074" t="s"/>
      <c r="BO1074" t="s"/>
      <c r="BP1074" t="s"/>
      <c r="BQ1074" t="s"/>
      <c r="BR1074" t="s">
        <v>93</v>
      </c>
    </row>
    <row r="1075" spans="1:70">
      <c r="A1075" t="s">
        <v>70</v>
      </c>
      <c r="B1075" t="s">
        <v>71</v>
      </c>
      <c r="C1075" t="s">
        <v>72</v>
      </c>
      <c r="D1075" t="n">
        <v>2</v>
      </c>
      <c r="E1075" t="s">
        <v>689</v>
      </c>
      <c r="F1075" t="n">
        <v>-1</v>
      </c>
      <c r="G1075" t="s">
        <v>74</v>
      </c>
      <c r="H1075" t="s">
        <v>75</v>
      </c>
      <c r="I1075" t="s"/>
      <c r="J1075" t="s">
        <v>76</v>
      </c>
      <c r="K1075" t="n">
        <v>162</v>
      </c>
      <c r="L1075" t="s">
        <v>77</v>
      </c>
      <c r="M1075" t="s"/>
      <c r="N1075" t="s">
        <v>172</v>
      </c>
      <c r="O1075" t="s">
        <v>79</v>
      </c>
      <c r="P1075" t="s">
        <v>689</v>
      </c>
      <c r="Q1075" t="s"/>
      <c r="R1075" t="s">
        <v>80</v>
      </c>
      <c r="S1075" t="s">
        <v>266</v>
      </c>
      <c r="T1075" t="s">
        <v>82</v>
      </c>
      <c r="U1075" t="s"/>
      <c r="V1075" t="s">
        <v>83</v>
      </c>
      <c r="W1075" t="s">
        <v>84</v>
      </c>
      <c r="X1075" t="s"/>
      <c r="Y1075" t="s">
        <v>85</v>
      </c>
      <c r="Z1075">
        <f>HYPERLINK("https://hotelmonitor-cachepage.eclerx.com/savepage/tk_15427243431399095_sr_2029.html","info")</f>
        <v/>
      </c>
      <c r="AA1075" t="n">
        <v>-2313862</v>
      </c>
      <c r="AB1075" t="s"/>
      <c r="AC1075" t="s"/>
      <c r="AD1075" t="s">
        <v>86</v>
      </c>
      <c r="AE1075" t="s"/>
      <c r="AF1075" t="s"/>
      <c r="AG1075" t="s"/>
      <c r="AH1075" t="s"/>
      <c r="AI1075" t="s"/>
      <c r="AJ1075" t="s"/>
      <c r="AK1075" t="s">
        <v>87</v>
      </c>
      <c r="AL1075" t="s">
        <v>88</v>
      </c>
      <c r="AM1075" t="s"/>
      <c r="AN1075" t="s">
        <v>87</v>
      </c>
      <c r="AO1075" t="s"/>
      <c r="AP1075" t="n">
        <v>15</v>
      </c>
      <c r="AQ1075" t="s">
        <v>89</v>
      </c>
      <c r="AR1075" t="s">
        <v>96</v>
      </c>
      <c r="AS1075" t="s"/>
      <c r="AT1075" t="s">
        <v>91</v>
      </c>
      <c r="AU1075" t="s"/>
      <c r="AV1075" t="s"/>
      <c r="AW1075" t="s"/>
      <c r="AX1075" t="s"/>
      <c r="AY1075" t="n">
        <v>2313862</v>
      </c>
      <c r="AZ1075" t="s">
        <v>691</v>
      </c>
      <c r="BA1075" t="s"/>
      <c r="BB1075" t="n">
        <v>146534</v>
      </c>
      <c r="BC1075" t="n">
        <v>11.508619618802</v>
      </c>
      <c r="BD1075" t="n">
        <v>44.401337894953</v>
      </c>
      <c r="BE1075" t="s"/>
      <c r="BF1075" t="s"/>
      <c r="BG1075" t="s"/>
      <c r="BH1075" t="s"/>
      <c r="BI1075" t="s"/>
      <c r="BJ1075" t="s"/>
      <c r="BK1075" t="s"/>
      <c r="BL1075" t="s"/>
      <c r="BM1075" t="s"/>
      <c r="BN1075" t="s"/>
      <c r="BO1075" t="s"/>
      <c r="BP1075" t="s"/>
      <c r="BQ1075" t="s"/>
      <c r="BR1075" t="s">
        <v>93</v>
      </c>
    </row>
    <row r="1076" spans="1:70">
      <c r="A1076" t="s">
        <v>70</v>
      </c>
      <c r="B1076" t="s">
        <v>71</v>
      </c>
      <c r="C1076" t="s">
        <v>72</v>
      </c>
      <c r="D1076" t="n">
        <v>2</v>
      </c>
      <c r="E1076" t="s">
        <v>689</v>
      </c>
      <c r="F1076" t="n">
        <v>-1</v>
      </c>
      <c r="G1076" t="s">
        <v>74</v>
      </c>
      <c r="H1076" t="s">
        <v>75</v>
      </c>
      <c r="I1076" t="s"/>
      <c r="J1076" t="s">
        <v>76</v>
      </c>
      <c r="K1076" t="n">
        <v>169</v>
      </c>
      <c r="L1076" t="s">
        <v>77</v>
      </c>
      <c r="M1076" t="s"/>
      <c r="N1076" t="s">
        <v>94</v>
      </c>
      <c r="O1076" t="s">
        <v>79</v>
      </c>
      <c r="P1076" t="s">
        <v>689</v>
      </c>
      <c r="Q1076" t="s"/>
      <c r="R1076" t="s">
        <v>80</v>
      </c>
      <c r="S1076" t="s">
        <v>182</v>
      </c>
      <c r="T1076" t="s">
        <v>82</v>
      </c>
      <c r="U1076" t="s"/>
      <c r="V1076" t="s">
        <v>83</v>
      </c>
      <c r="W1076" t="s">
        <v>84</v>
      </c>
      <c r="X1076" t="s"/>
      <c r="Y1076" t="s">
        <v>85</v>
      </c>
      <c r="Z1076">
        <f>HYPERLINK("https://hotelmonitor-cachepage.eclerx.com/savepage/tk_15427243431399095_sr_2029.html","info")</f>
        <v/>
      </c>
      <c r="AA1076" t="n">
        <v>-2313862</v>
      </c>
      <c r="AB1076" t="s"/>
      <c r="AC1076" t="s"/>
      <c r="AD1076" t="s">
        <v>86</v>
      </c>
      <c r="AE1076" t="s"/>
      <c r="AF1076" t="s"/>
      <c r="AG1076" t="s"/>
      <c r="AH1076" t="s"/>
      <c r="AI1076" t="s"/>
      <c r="AJ1076" t="s"/>
      <c r="AK1076" t="s">
        <v>87</v>
      </c>
      <c r="AL1076" t="s">
        <v>88</v>
      </c>
      <c r="AM1076" t="s"/>
      <c r="AN1076" t="s">
        <v>87</v>
      </c>
      <c r="AO1076" t="s"/>
      <c r="AP1076" t="n">
        <v>15</v>
      </c>
      <c r="AQ1076" t="s">
        <v>89</v>
      </c>
      <c r="AR1076" t="s">
        <v>96</v>
      </c>
      <c r="AS1076" t="s"/>
      <c r="AT1076" t="s">
        <v>91</v>
      </c>
      <c r="AU1076" t="s"/>
      <c r="AV1076" t="s"/>
      <c r="AW1076" t="s"/>
      <c r="AX1076" t="s"/>
      <c r="AY1076" t="n">
        <v>2313862</v>
      </c>
      <c r="AZ1076" t="s">
        <v>691</v>
      </c>
      <c r="BA1076" t="s"/>
      <c r="BB1076" t="n">
        <v>146534</v>
      </c>
      <c r="BC1076" t="n">
        <v>11.508619618802</v>
      </c>
      <c r="BD1076" t="n">
        <v>44.401337894953</v>
      </c>
      <c r="BE1076" t="s"/>
      <c r="BF1076" t="s"/>
      <c r="BG1076" t="s"/>
      <c r="BH1076" t="s"/>
      <c r="BI1076" t="s"/>
      <c r="BJ1076" t="s"/>
      <c r="BK1076" t="s"/>
      <c r="BL1076" t="s"/>
      <c r="BM1076" t="s"/>
      <c r="BN1076" t="s"/>
      <c r="BO1076" t="s"/>
      <c r="BP1076" t="s"/>
      <c r="BQ1076" t="s"/>
      <c r="BR1076" t="s">
        <v>93</v>
      </c>
    </row>
    <row r="1077" spans="1:70">
      <c r="A1077" t="s">
        <v>70</v>
      </c>
      <c r="B1077" t="s">
        <v>71</v>
      </c>
      <c r="C1077" t="s">
        <v>72</v>
      </c>
      <c r="D1077" t="n">
        <v>2</v>
      </c>
      <c r="E1077" t="s">
        <v>689</v>
      </c>
      <c r="F1077" t="n">
        <v>-1</v>
      </c>
      <c r="G1077" t="s">
        <v>74</v>
      </c>
      <c r="H1077" t="s">
        <v>75</v>
      </c>
      <c r="I1077" t="s"/>
      <c r="J1077" t="s">
        <v>76</v>
      </c>
      <c r="K1077" t="n">
        <v>173</v>
      </c>
      <c r="L1077" t="s">
        <v>77</v>
      </c>
      <c r="M1077" t="s"/>
      <c r="N1077" t="s">
        <v>693</v>
      </c>
      <c r="O1077" t="s">
        <v>79</v>
      </c>
      <c r="P1077" t="s">
        <v>689</v>
      </c>
      <c r="Q1077" t="s"/>
      <c r="R1077" t="s">
        <v>80</v>
      </c>
      <c r="S1077" t="s">
        <v>420</v>
      </c>
      <c r="T1077" t="s">
        <v>82</v>
      </c>
      <c r="U1077" t="s"/>
      <c r="V1077" t="s">
        <v>83</v>
      </c>
      <c r="W1077" t="s">
        <v>84</v>
      </c>
      <c r="X1077" t="s"/>
      <c r="Y1077" t="s">
        <v>85</v>
      </c>
      <c r="Z1077">
        <f>HYPERLINK("https://hotelmonitor-cachepage.eclerx.com/savepage/tk_15427243431399095_sr_2029.html","info")</f>
        <v/>
      </c>
      <c r="AA1077" t="n">
        <v>-2313862</v>
      </c>
      <c r="AB1077" t="s"/>
      <c r="AC1077" t="s"/>
      <c r="AD1077" t="s">
        <v>86</v>
      </c>
      <c r="AE1077" t="s"/>
      <c r="AF1077" t="s"/>
      <c r="AG1077" t="s"/>
      <c r="AH1077" t="s"/>
      <c r="AI1077" t="s"/>
      <c r="AJ1077" t="s"/>
      <c r="AK1077" t="s">
        <v>87</v>
      </c>
      <c r="AL1077" t="s">
        <v>88</v>
      </c>
      <c r="AM1077" t="s"/>
      <c r="AN1077" t="s">
        <v>87</v>
      </c>
      <c r="AO1077" t="s"/>
      <c r="AP1077" t="n">
        <v>15</v>
      </c>
      <c r="AQ1077" t="s">
        <v>89</v>
      </c>
      <c r="AR1077" t="s">
        <v>96</v>
      </c>
      <c r="AS1077" t="s"/>
      <c r="AT1077" t="s">
        <v>91</v>
      </c>
      <c r="AU1077" t="s"/>
      <c r="AV1077" t="s"/>
      <c r="AW1077" t="s"/>
      <c r="AX1077" t="s"/>
      <c r="AY1077" t="n">
        <v>2313862</v>
      </c>
      <c r="AZ1077" t="s">
        <v>691</v>
      </c>
      <c r="BA1077" t="s"/>
      <c r="BB1077" t="n">
        <v>146534</v>
      </c>
      <c r="BC1077" t="n">
        <v>11.508619618802</v>
      </c>
      <c r="BD1077" t="n">
        <v>44.401337894953</v>
      </c>
      <c r="BE1077" t="s"/>
      <c r="BF1077" t="s"/>
      <c r="BG1077" t="s"/>
      <c r="BH1077" t="s"/>
      <c r="BI1077" t="s"/>
      <c r="BJ1077" t="s"/>
      <c r="BK1077" t="s"/>
      <c r="BL1077" t="s"/>
      <c r="BM1077" t="s"/>
      <c r="BN1077" t="s"/>
      <c r="BO1077" t="s"/>
      <c r="BP1077" t="s"/>
      <c r="BQ1077" t="s"/>
      <c r="BR1077" t="s">
        <v>93</v>
      </c>
    </row>
    <row r="1078" spans="1:70">
      <c r="A1078" t="s">
        <v>70</v>
      </c>
      <c r="B1078" t="s">
        <v>71</v>
      </c>
      <c r="C1078" t="s">
        <v>72</v>
      </c>
      <c r="D1078" t="n">
        <v>2</v>
      </c>
      <c r="E1078" t="s">
        <v>689</v>
      </c>
      <c r="F1078" t="n">
        <v>-1</v>
      </c>
      <c r="G1078" t="s">
        <v>74</v>
      </c>
      <c r="H1078" t="s">
        <v>75</v>
      </c>
      <c r="I1078" t="s"/>
      <c r="J1078" t="s">
        <v>76</v>
      </c>
      <c r="K1078" t="n">
        <v>173</v>
      </c>
      <c r="L1078" t="s">
        <v>77</v>
      </c>
      <c r="M1078" t="s"/>
      <c r="N1078" t="s">
        <v>693</v>
      </c>
      <c r="O1078" t="s">
        <v>79</v>
      </c>
      <c r="P1078" t="s">
        <v>689</v>
      </c>
      <c r="Q1078" t="s"/>
      <c r="R1078" t="s">
        <v>80</v>
      </c>
      <c r="S1078" t="s">
        <v>420</v>
      </c>
      <c r="T1078" t="s">
        <v>82</v>
      </c>
      <c r="U1078" t="s"/>
      <c r="V1078" t="s">
        <v>83</v>
      </c>
      <c r="W1078" t="s">
        <v>84</v>
      </c>
      <c r="X1078" t="s"/>
      <c r="Y1078" t="s">
        <v>85</v>
      </c>
      <c r="Z1078">
        <f>HYPERLINK("https://hotelmonitor-cachepage.eclerx.com/savepage/tk_15427243431399095_sr_2029.html","info")</f>
        <v/>
      </c>
      <c r="AA1078" t="n">
        <v>-2313862</v>
      </c>
      <c r="AB1078" t="s"/>
      <c r="AC1078" t="s"/>
      <c r="AD1078" t="s">
        <v>86</v>
      </c>
      <c r="AE1078" t="s"/>
      <c r="AF1078" t="s"/>
      <c r="AG1078" t="s"/>
      <c r="AH1078" t="s"/>
      <c r="AI1078" t="s"/>
      <c r="AJ1078" t="s"/>
      <c r="AK1078" t="s">
        <v>87</v>
      </c>
      <c r="AL1078" t="s">
        <v>88</v>
      </c>
      <c r="AM1078" t="s"/>
      <c r="AN1078" t="s">
        <v>87</v>
      </c>
      <c r="AO1078" t="s"/>
      <c r="AP1078" t="n">
        <v>15</v>
      </c>
      <c r="AQ1078" t="s">
        <v>89</v>
      </c>
      <c r="AR1078" t="s">
        <v>349</v>
      </c>
      <c r="AS1078" t="s"/>
      <c r="AT1078" t="s">
        <v>91</v>
      </c>
      <c r="AU1078" t="s"/>
      <c r="AV1078" t="s"/>
      <c r="AW1078" t="s"/>
      <c r="AX1078" t="s"/>
      <c r="AY1078" t="n">
        <v>2313862</v>
      </c>
      <c r="AZ1078" t="s">
        <v>691</v>
      </c>
      <c r="BA1078" t="s"/>
      <c r="BB1078" t="n">
        <v>146534</v>
      </c>
      <c r="BC1078" t="n">
        <v>11.508619618802</v>
      </c>
      <c r="BD1078" t="n">
        <v>44.401337894953</v>
      </c>
      <c r="BE1078" t="s"/>
      <c r="BF1078" t="s"/>
      <c r="BG1078" t="s"/>
      <c r="BH1078" t="s"/>
      <c r="BI1078" t="s"/>
      <c r="BJ1078" t="s"/>
      <c r="BK1078" t="s"/>
      <c r="BL1078" t="s"/>
      <c r="BM1078" t="s"/>
      <c r="BN1078" t="s"/>
      <c r="BO1078" t="s"/>
      <c r="BP1078" t="s"/>
      <c r="BQ1078" t="s"/>
      <c r="BR1078" t="s">
        <v>93</v>
      </c>
    </row>
    <row r="1079" spans="1:70">
      <c r="A1079" t="s">
        <v>70</v>
      </c>
      <c r="B1079" t="s">
        <v>71</v>
      </c>
      <c r="C1079" t="s">
        <v>72</v>
      </c>
      <c r="D1079" t="n">
        <v>2</v>
      </c>
      <c r="E1079" t="s">
        <v>689</v>
      </c>
      <c r="F1079" t="n">
        <v>-1</v>
      </c>
      <c r="G1079" t="s">
        <v>74</v>
      </c>
      <c r="H1079" t="s">
        <v>75</v>
      </c>
      <c r="I1079" t="s"/>
      <c r="J1079" t="s">
        <v>76</v>
      </c>
      <c r="K1079" t="n">
        <v>211</v>
      </c>
      <c r="L1079" t="s">
        <v>77</v>
      </c>
      <c r="M1079" t="s"/>
      <c r="N1079" t="s">
        <v>485</v>
      </c>
      <c r="O1079" t="s">
        <v>79</v>
      </c>
      <c r="P1079" t="s">
        <v>689</v>
      </c>
      <c r="Q1079" t="s"/>
      <c r="R1079" t="s">
        <v>80</v>
      </c>
      <c r="S1079" t="s">
        <v>603</v>
      </c>
      <c r="T1079" t="s">
        <v>82</v>
      </c>
      <c r="U1079" t="s"/>
      <c r="V1079" t="s">
        <v>83</v>
      </c>
      <c r="W1079" t="s">
        <v>84</v>
      </c>
      <c r="X1079" t="s"/>
      <c r="Y1079" t="s">
        <v>85</v>
      </c>
      <c r="Z1079">
        <f>HYPERLINK("https://hotelmonitor-cachepage.eclerx.com/savepage/tk_15427243431399095_sr_2029.html","info")</f>
        <v/>
      </c>
      <c r="AA1079" t="n">
        <v>-2313862</v>
      </c>
      <c r="AB1079" t="s"/>
      <c r="AC1079" t="s"/>
      <c r="AD1079" t="s">
        <v>86</v>
      </c>
      <c r="AE1079" t="s"/>
      <c r="AF1079" t="s"/>
      <c r="AG1079" t="s"/>
      <c r="AH1079" t="s"/>
      <c r="AI1079" t="s"/>
      <c r="AJ1079" t="s"/>
      <c r="AK1079" t="s">
        <v>87</v>
      </c>
      <c r="AL1079" t="s">
        <v>88</v>
      </c>
      <c r="AM1079" t="s"/>
      <c r="AN1079" t="s">
        <v>87</v>
      </c>
      <c r="AO1079" t="s"/>
      <c r="AP1079" t="n">
        <v>15</v>
      </c>
      <c r="AQ1079" t="s">
        <v>89</v>
      </c>
      <c r="AR1079" t="s">
        <v>96</v>
      </c>
      <c r="AS1079" t="s"/>
      <c r="AT1079" t="s">
        <v>91</v>
      </c>
      <c r="AU1079" t="s"/>
      <c r="AV1079" t="s"/>
      <c r="AW1079" t="s"/>
      <c r="AX1079" t="s"/>
      <c r="AY1079" t="n">
        <v>2313862</v>
      </c>
      <c r="AZ1079" t="s">
        <v>691</v>
      </c>
      <c r="BA1079" t="s"/>
      <c r="BB1079" t="n">
        <v>146534</v>
      </c>
      <c r="BC1079" t="n">
        <v>11.508619618802</v>
      </c>
      <c r="BD1079" t="n">
        <v>44.401337894953</v>
      </c>
      <c r="BE1079" t="s"/>
      <c r="BF1079" t="s"/>
      <c r="BG1079" t="s"/>
      <c r="BH1079" t="s"/>
      <c r="BI1079" t="s"/>
      <c r="BJ1079" t="s"/>
      <c r="BK1079" t="s"/>
      <c r="BL1079" t="s"/>
      <c r="BM1079" t="s"/>
      <c r="BN1079" t="s"/>
      <c r="BO1079" t="s"/>
      <c r="BP1079" t="s"/>
      <c r="BQ1079" t="s"/>
      <c r="BR1079" t="s">
        <v>93</v>
      </c>
    </row>
    <row r="1080" spans="1:70">
      <c r="A1080" t="s">
        <v>70</v>
      </c>
      <c r="B1080" t="s">
        <v>71</v>
      </c>
      <c r="C1080" t="s">
        <v>72</v>
      </c>
      <c r="D1080" t="n">
        <v>2</v>
      </c>
      <c r="E1080" t="s">
        <v>689</v>
      </c>
      <c r="F1080" t="n">
        <v>-1</v>
      </c>
      <c r="G1080" t="s">
        <v>74</v>
      </c>
      <c r="H1080" t="s">
        <v>75</v>
      </c>
      <c r="I1080" t="s"/>
      <c r="J1080" t="s">
        <v>76</v>
      </c>
      <c r="K1080" t="n">
        <v>211</v>
      </c>
      <c r="L1080" t="s">
        <v>77</v>
      </c>
      <c r="M1080" t="s"/>
      <c r="N1080" t="s">
        <v>485</v>
      </c>
      <c r="O1080" t="s">
        <v>79</v>
      </c>
      <c r="P1080" t="s">
        <v>689</v>
      </c>
      <c r="Q1080" t="s"/>
      <c r="R1080" t="s">
        <v>80</v>
      </c>
      <c r="S1080" t="s">
        <v>603</v>
      </c>
      <c r="T1080" t="s">
        <v>82</v>
      </c>
      <c r="U1080" t="s"/>
      <c r="V1080" t="s">
        <v>83</v>
      </c>
      <c r="W1080" t="s">
        <v>84</v>
      </c>
      <c r="X1080" t="s"/>
      <c r="Y1080" t="s">
        <v>85</v>
      </c>
      <c r="Z1080">
        <f>HYPERLINK("https://hotelmonitor-cachepage.eclerx.com/savepage/tk_15427243431399095_sr_2029.html","info")</f>
        <v/>
      </c>
      <c r="AA1080" t="n">
        <v>-2313862</v>
      </c>
      <c r="AB1080" t="s"/>
      <c r="AC1080" t="s"/>
      <c r="AD1080" t="s">
        <v>86</v>
      </c>
      <c r="AE1080" t="s"/>
      <c r="AF1080" t="s"/>
      <c r="AG1080" t="s"/>
      <c r="AH1080" t="s"/>
      <c r="AI1080" t="s"/>
      <c r="AJ1080" t="s"/>
      <c r="AK1080" t="s">
        <v>87</v>
      </c>
      <c r="AL1080" t="s">
        <v>88</v>
      </c>
      <c r="AM1080" t="s"/>
      <c r="AN1080" t="s">
        <v>87</v>
      </c>
      <c r="AO1080" t="s"/>
      <c r="AP1080" t="n">
        <v>15</v>
      </c>
      <c r="AQ1080" t="s">
        <v>89</v>
      </c>
      <c r="AR1080" t="s">
        <v>349</v>
      </c>
      <c r="AS1080" t="s"/>
      <c r="AT1080" t="s">
        <v>91</v>
      </c>
      <c r="AU1080" t="s"/>
      <c r="AV1080" t="s"/>
      <c r="AW1080" t="s"/>
      <c r="AX1080" t="s"/>
      <c r="AY1080" t="n">
        <v>2313862</v>
      </c>
      <c r="AZ1080" t="s">
        <v>691</v>
      </c>
      <c r="BA1080" t="s"/>
      <c r="BB1080" t="n">
        <v>146534</v>
      </c>
      <c r="BC1080" t="n">
        <v>11.508619618802</v>
      </c>
      <c r="BD1080" t="n">
        <v>44.401337894953</v>
      </c>
      <c r="BE1080" t="s"/>
      <c r="BF1080" t="s"/>
      <c r="BG1080" t="s"/>
      <c r="BH1080" t="s"/>
      <c r="BI1080" t="s"/>
      <c r="BJ1080" t="s"/>
      <c r="BK1080" t="s"/>
      <c r="BL1080" t="s"/>
      <c r="BM1080" t="s"/>
      <c r="BN1080" t="s"/>
      <c r="BO1080" t="s"/>
      <c r="BP1080" t="s"/>
      <c r="BQ1080" t="s"/>
      <c r="BR1080" t="s">
        <v>93</v>
      </c>
    </row>
    <row r="1081" spans="1:70">
      <c r="A1081" t="s">
        <v>70</v>
      </c>
      <c r="B1081" t="s">
        <v>71</v>
      </c>
      <c r="C1081" t="s">
        <v>72</v>
      </c>
      <c r="D1081" t="n">
        <v>2</v>
      </c>
      <c r="E1081" t="s">
        <v>689</v>
      </c>
      <c r="F1081" t="n">
        <v>-1</v>
      </c>
      <c r="G1081" t="s">
        <v>74</v>
      </c>
      <c r="H1081" t="s">
        <v>75</v>
      </c>
      <c r="I1081" t="s"/>
      <c r="J1081" t="s">
        <v>76</v>
      </c>
      <c r="K1081" t="n">
        <v>229</v>
      </c>
      <c r="L1081" t="s">
        <v>77</v>
      </c>
      <c r="M1081" t="s"/>
      <c r="N1081" t="s">
        <v>101</v>
      </c>
      <c r="O1081" t="s">
        <v>79</v>
      </c>
      <c r="P1081" t="s">
        <v>689</v>
      </c>
      <c r="Q1081" t="s"/>
      <c r="R1081" t="s">
        <v>80</v>
      </c>
      <c r="S1081" t="s">
        <v>694</v>
      </c>
      <c r="T1081" t="s">
        <v>82</v>
      </c>
      <c r="U1081" t="s"/>
      <c r="V1081" t="s">
        <v>83</v>
      </c>
      <c r="W1081" t="s">
        <v>108</v>
      </c>
      <c r="X1081" t="s"/>
      <c r="Y1081" t="s">
        <v>85</v>
      </c>
      <c r="Z1081">
        <f>HYPERLINK("https://hotelmonitor-cachepage.eclerx.com/savepage/tk_15427243431399095_sr_2029.html","info")</f>
        <v/>
      </c>
      <c r="AA1081" t="n">
        <v>-2313862</v>
      </c>
      <c r="AB1081" t="s"/>
      <c r="AC1081" t="s"/>
      <c r="AD1081" t="s">
        <v>86</v>
      </c>
      <c r="AE1081" t="s"/>
      <c r="AF1081" t="s"/>
      <c r="AG1081" t="s"/>
      <c r="AH1081" t="s"/>
      <c r="AI1081" t="s"/>
      <c r="AJ1081" t="s"/>
      <c r="AK1081" t="s">
        <v>87</v>
      </c>
      <c r="AL1081" t="s">
        <v>88</v>
      </c>
      <c r="AM1081" t="s"/>
      <c r="AN1081" t="s">
        <v>87</v>
      </c>
      <c r="AO1081" t="s"/>
      <c r="AP1081" t="n">
        <v>15</v>
      </c>
      <c r="AQ1081" t="s">
        <v>89</v>
      </c>
      <c r="AR1081" t="s">
        <v>96</v>
      </c>
      <c r="AS1081" t="s"/>
      <c r="AT1081" t="s">
        <v>91</v>
      </c>
      <c r="AU1081" t="s"/>
      <c r="AV1081" t="s"/>
      <c r="AW1081" t="s"/>
      <c r="AX1081" t="s"/>
      <c r="AY1081" t="n">
        <v>2313862</v>
      </c>
      <c r="AZ1081" t="s">
        <v>691</v>
      </c>
      <c r="BA1081" t="s"/>
      <c r="BB1081" t="n">
        <v>146534</v>
      </c>
      <c r="BC1081" t="n">
        <v>11.508619618802</v>
      </c>
      <c r="BD1081" t="n">
        <v>44.401337894953</v>
      </c>
      <c r="BE1081" t="s"/>
      <c r="BF1081" t="s"/>
      <c r="BG1081" t="s"/>
      <c r="BH1081" t="s"/>
      <c r="BI1081" t="s"/>
      <c r="BJ1081" t="s"/>
      <c r="BK1081" t="s"/>
      <c r="BL1081" t="s"/>
      <c r="BM1081" t="s"/>
      <c r="BN1081" t="s"/>
      <c r="BO1081" t="s"/>
      <c r="BP1081" t="s"/>
      <c r="BQ1081" t="s"/>
      <c r="BR1081" t="s">
        <v>93</v>
      </c>
    </row>
    <row r="1082" spans="1:70">
      <c r="A1082" t="s">
        <v>70</v>
      </c>
      <c r="B1082" t="s">
        <v>71</v>
      </c>
      <c r="C1082" t="s">
        <v>72</v>
      </c>
      <c r="D1082" t="n">
        <v>2</v>
      </c>
      <c r="E1082" t="s">
        <v>689</v>
      </c>
      <c r="F1082" t="n">
        <v>-1</v>
      </c>
      <c r="G1082" t="s">
        <v>74</v>
      </c>
      <c r="H1082" t="s">
        <v>75</v>
      </c>
      <c r="I1082" t="s"/>
      <c r="J1082" t="s">
        <v>76</v>
      </c>
      <c r="K1082" t="n">
        <v>229</v>
      </c>
      <c r="L1082" t="s">
        <v>77</v>
      </c>
      <c r="M1082" t="s"/>
      <c r="N1082" t="s">
        <v>101</v>
      </c>
      <c r="O1082" t="s">
        <v>79</v>
      </c>
      <c r="P1082" t="s">
        <v>689</v>
      </c>
      <c r="Q1082" t="s"/>
      <c r="R1082" t="s">
        <v>80</v>
      </c>
      <c r="S1082" t="s">
        <v>694</v>
      </c>
      <c r="T1082" t="s">
        <v>82</v>
      </c>
      <c r="U1082" t="s"/>
      <c r="V1082" t="s">
        <v>83</v>
      </c>
      <c r="W1082" t="s">
        <v>108</v>
      </c>
      <c r="X1082" t="s"/>
      <c r="Y1082" t="s">
        <v>85</v>
      </c>
      <c r="Z1082">
        <f>HYPERLINK("https://hotelmonitor-cachepage.eclerx.com/savepage/tk_15427243431399095_sr_2029.html","info")</f>
        <v/>
      </c>
      <c r="AA1082" t="n">
        <v>-2313862</v>
      </c>
      <c r="AB1082" t="s"/>
      <c r="AC1082" t="s"/>
      <c r="AD1082" t="s">
        <v>86</v>
      </c>
      <c r="AE1082" t="s"/>
      <c r="AF1082" t="s"/>
      <c r="AG1082" t="s"/>
      <c r="AH1082" t="s"/>
      <c r="AI1082" t="s"/>
      <c r="AJ1082" t="s"/>
      <c r="AK1082" t="s">
        <v>87</v>
      </c>
      <c r="AL1082" t="s">
        <v>88</v>
      </c>
      <c r="AM1082" t="s"/>
      <c r="AN1082" t="s">
        <v>87</v>
      </c>
      <c r="AO1082" t="s"/>
      <c r="AP1082" t="n">
        <v>15</v>
      </c>
      <c r="AQ1082" t="s">
        <v>89</v>
      </c>
      <c r="AR1082" t="s">
        <v>349</v>
      </c>
      <c r="AS1082" t="s"/>
      <c r="AT1082" t="s">
        <v>91</v>
      </c>
      <c r="AU1082" t="s"/>
      <c r="AV1082" t="s"/>
      <c r="AW1082" t="s"/>
      <c r="AX1082" t="s"/>
      <c r="AY1082" t="n">
        <v>2313862</v>
      </c>
      <c r="AZ1082" t="s">
        <v>691</v>
      </c>
      <c r="BA1082" t="s"/>
      <c r="BB1082" t="n">
        <v>146534</v>
      </c>
      <c r="BC1082" t="n">
        <v>11.508619618802</v>
      </c>
      <c r="BD1082" t="n">
        <v>44.401337894953</v>
      </c>
      <c r="BE1082" t="s"/>
      <c r="BF1082" t="s"/>
      <c r="BG1082" t="s"/>
      <c r="BH1082" t="s"/>
      <c r="BI1082" t="s"/>
      <c r="BJ1082" t="s"/>
      <c r="BK1082" t="s"/>
      <c r="BL1082" t="s"/>
      <c r="BM1082" t="s"/>
      <c r="BN1082" t="s"/>
      <c r="BO1082" t="s"/>
      <c r="BP1082" t="s"/>
      <c r="BQ1082" t="s"/>
      <c r="BR1082" t="s">
        <v>93</v>
      </c>
    </row>
    <row r="1083" spans="1:70">
      <c r="A1083" t="s">
        <v>70</v>
      </c>
      <c r="B1083" t="s">
        <v>71</v>
      </c>
      <c r="C1083" t="s">
        <v>72</v>
      </c>
      <c r="D1083" t="n">
        <v>2</v>
      </c>
      <c r="E1083" t="s">
        <v>689</v>
      </c>
      <c r="F1083" t="n">
        <v>-1</v>
      </c>
      <c r="G1083" t="s">
        <v>74</v>
      </c>
      <c r="H1083" t="s">
        <v>75</v>
      </c>
      <c r="I1083" t="s"/>
      <c r="J1083" t="s">
        <v>76</v>
      </c>
      <c r="K1083" t="n">
        <v>239</v>
      </c>
      <c r="L1083" t="s">
        <v>77</v>
      </c>
      <c r="M1083" t="s"/>
      <c r="N1083" t="s">
        <v>197</v>
      </c>
      <c r="O1083" t="s">
        <v>79</v>
      </c>
      <c r="P1083" t="s">
        <v>689</v>
      </c>
      <c r="Q1083" t="s"/>
      <c r="R1083" t="s">
        <v>80</v>
      </c>
      <c r="S1083" t="s">
        <v>492</v>
      </c>
      <c r="T1083" t="s">
        <v>82</v>
      </c>
      <c r="U1083" t="s"/>
      <c r="V1083" t="s">
        <v>83</v>
      </c>
      <c r="W1083" t="s">
        <v>84</v>
      </c>
      <c r="X1083" t="s"/>
      <c r="Y1083" t="s">
        <v>85</v>
      </c>
      <c r="Z1083">
        <f>HYPERLINK("https://hotelmonitor-cachepage.eclerx.com/savepage/tk_15427243431399095_sr_2029.html","info")</f>
        <v/>
      </c>
      <c r="AA1083" t="n">
        <v>-2313862</v>
      </c>
      <c r="AB1083" t="s"/>
      <c r="AC1083" t="s"/>
      <c r="AD1083" t="s">
        <v>86</v>
      </c>
      <c r="AE1083" t="s"/>
      <c r="AF1083" t="s"/>
      <c r="AG1083" t="s"/>
      <c r="AH1083" t="s"/>
      <c r="AI1083" t="s"/>
      <c r="AJ1083" t="s"/>
      <c r="AK1083" t="s">
        <v>87</v>
      </c>
      <c r="AL1083" t="s">
        <v>88</v>
      </c>
      <c r="AM1083" t="s"/>
      <c r="AN1083" t="s">
        <v>87</v>
      </c>
      <c r="AO1083" t="s"/>
      <c r="AP1083" t="n">
        <v>15</v>
      </c>
      <c r="AQ1083" t="s">
        <v>89</v>
      </c>
      <c r="AR1083" t="s">
        <v>96</v>
      </c>
      <c r="AS1083" t="s"/>
      <c r="AT1083" t="s">
        <v>91</v>
      </c>
      <c r="AU1083" t="s"/>
      <c r="AV1083" t="s"/>
      <c r="AW1083" t="s"/>
      <c r="AX1083" t="s"/>
      <c r="AY1083" t="n">
        <v>2313862</v>
      </c>
      <c r="AZ1083" t="s">
        <v>691</v>
      </c>
      <c r="BA1083" t="s"/>
      <c r="BB1083" t="n">
        <v>146534</v>
      </c>
      <c r="BC1083" t="n">
        <v>11.508619618802</v>
      </c>
      <c r="BD1083" t="n">
        <v>44.401337894953</v>
      </c>
      <c r="BE1083" t="s"/>
      <c r="BF1083" t="s"/>
      <c r="BG1083" t="s"/>
      <c r="BH1083" t="s"/>
      <c r="BI1083" t="s"/>
      <c r="BJ1083" t="s"/>
      <c r="BK1083" t="s"/>
      <c r="BL1083" t="s"/>
      <c r="BM1083" t="s"/>
      <c r="BN1083" t="s"/>
      <c r="BO1083" t="s"/>
      <c r="BP1083" t="s"/>
      <c r="BQ1083" t="s"/>
      <c r="BR1083" t="s">
        <v>93</v>
      </c>
    </row>
    <row r="1084" spans="1:70">
      <c r="A1084" t="s">
        <v>70</v>
      </c>
      <c r="B1084" t="s">
        <v>71</v>
      </c>
      <c r="C1084" t="s">
        <v>72</v>
      </c>
      <c r="D1084" t="n">
        <v>2</v>
      </c>
      <c r="E1084" t="s">
        <v>689</v>
      </c>
      <c r="F1084" t="n">
        <v>-1</v>
      </c>
      <c r="G1084" t="s">
        <v>74</v>
      </c>
      <c r="H1084" t="s">
        <v>75</v>
      </c>
      <c r="I1084" t="s"/>
      <c r="J1084" t="s">
        <v>76</v>
      </c>
      <c r="K1084" t="n">
        <v>239</v>
      </c>
      <c r="L1084" t="s">
        <v>77</v>
      </c>
      <c r="M1084" t="s"/>
      <c r="N1084" t="s">
        <v>197</v>
      </c>
      <c r="O1084" t="s">
        <v>79</v>
      </c>
      <c r="P1084" t="s">
        <v>689</v>
      </c>
      <c r="Q1084" t="s"/>
      <c r="R1084" t="s">
        <v>80</v>
      </c>
      <c r="S1084" t="s">
        <v>492</v>
      </c>
      <c r="T1084" t="s">
        <v>82</v>
      </c>
      <c r="U1084" t="s"/>
      <c r="V1084" t="s">
        <v>83</v>
      </c>
      <c r="W1084" t="s">
        <v>84</v>
      </c>
      <c r="X1084" t="s"/>
      <c r="Y1084" t="s">
        <v>85</v>
      </c>
      <c r="Z1084">
        <f>HYPERLINK("https://hotelmonitor-cachepage.eclerx.com/savepage/tk_15427243431399095_sr_2029.html","info")</f>
        <v/>
      </c>
      <c r="AA1084" t="n">
        <v>-2313862</v>
      </c>
      <c r="AB1084" t="s"/>
      <c r="AC1084" t="s"/>
      <c r="AD1084" t="s">
        <v>86</v>
      </c>
      <c r="AE1084" t="s"/>
      <c r="AF1084" t="s"/>
      <c r="AG1084" t="s"/>
      <c r="AH1084" t="s"/>
      <c r="AI1084" t="s"/>
      <c r="AJ1084" t="s"/>
      <c r="AK1084" t="s">
        <v>87</v>
      </c>
      <c r="AL1084" t="s">
        <v>88</v>
      </c>
      <c r="AM1084" t="s"/>
      <c r="AN1084" t="s">
        <v>87</v>
      </c>
      <c r="AO1084" t="s"/>
      <c r="AP1084" t="n">
        <v>15</v>
      </c>
      <c r="AQ1084" t="s">
        <v>89</v>
      </c>
      <c r="AR1084" t="s">
        <v>349</v>
      </c>
      <c r="AS1084" t="s"/>
      <c r="AT1084" t="s">
        <v>91</v>
      </c>
      <c r="AU1084" t="s"/>
      <c r="AV1084" t="s"/>
      <c r="AW1084" t="s"/>
      <c r="AX1084" t="s"/>
      <c r="AY1084" t="n">
        <v>2313862</v>
      </c>
      <c r="AZ1084" t="s">
        <v>691</v>
      </c>
      <c r="BA1084" t="s"/>
      <c r="BB1084" t="n">
        <v>146534</v>
      </c>
      <c r="BC1084" t="n">
        <v>11.508619618802</v>
      </c>
      <c r="BD1084" t="n">
        <v>44.401337894953</v>
      </c>
      <c r="BE1084" t="s"/>
      <c r="BF1084" t="s"/>
      <c r="BG1084" t="s"/>
      <c r="BH1084" t="s"/>
      <c r="BI1084" t="s"/>
      <c r="BJ1084" t="s"/>
      <c r="BK1084" t="s"/>
      <c r="BL1084" t="s"/>
      <c r="BM1084" t="s"/>
      <c r="BN1084" t="s"/>
      <c r="BO1084" t="s"/>
      <c r="BP1084" t="s"/>
      <c r="BQ1084" t="s"/>
      <c r="BR1084" t="s">
        <v>93</v>
      </c>
    </row>
    <row r="1085" spans="1:70">
      <c r="A1085" t="s">
        <v>70</v>
      </c>
      <c r="B1085" t="s">
        <v>71</v>
      </c>
      <c r="C1085" t="s">
        <v>72</v>
      </c>
      <c r="D1085" t="n">
        <v>2</v>
      </c>
      <c r="E1085" t="s">
        <v>689</v>
      </c>
      <c r="F1085" t="n">
        <v>-1</v>
      </c>
      <c r="G1085" t="s">
        <v>74</v>
      </c>
      <c r="H1085" t="s">
        <v>75</v>
      </c>
      <c r="I1085" t="s"/>
      <c r="J1085" t="s">
        <v>76</v>
      </c>
      <c r="K1085" t="n">
        <v>241</v>
      </c>
      <c r="L1085" t="s">
        <v>77</v>
      </c>
      <c r="M1085" t="s"/>
      <c r="N1085" t="s">
        <v>105</v>
      </c>
      <c r="O1085" t="s">
        <v>79</v>
      </c>
      <c r="P1085" t="s">
        <v>689</v>
      </c>
      <c r="Q1085" t="s"/>
      <c r="R1085" t="s">
        <v>80</v>
      </c>
      <c r="S1085" t="s">
        <v>530</v>
      </c>
      <c r="T1085" t="s">
        <v>82</v>
      </c>
      <c r="U1085" t="s"/>
      <c r="V1085" t="s">
        <v>83</v>
      </c>
      <c r="W1085" t="s">
        <v>108</v>
      </c>
      <c r="X1085" t="s"/>
      <c r="Y1085" t="s">
        <v>85</v>
      </c>
      <c r="Z1085">
        <f>HYPERLINK("https://hotelmonitor-cachepage.eclerx.com/savepage/tk_15427243431399095_sr_2029.html","info")</f>
        <v/>
      </c>
      <c r="AA1085" t="n">
        <v>-2313862</v>
      </c>
      <c r="AB1085" t="s"/>
      <c r="AC1085" t="s"/>
      <c r="AD1085" t="s">
        <v>86</v>
      </c>
      <c r="AE1085" t="s"/>
      <c r="AF1085" t="s"/>
      <c r="AG1085" t="s"/>
      <c r="AH1085" t="s"/>
      <c r="AI1085" t="s"/>
      <c r="AJ1085" t="s"/>
      <c r="AK1085" t="s">
        <v>87</v>
      </c>
      <c r="AL1085" t="s">
        <v>88</v>
      </c>
      <c r="AM1085" t="s"/>
      <c r="AN1085" t="s">
        <v>87</v>
      </c>
      <c r="AO1085" t="s"/>
      <c r="AP1085" t="n">
        <v>15</v>
      </c>
      <c r="AQ1085" t="s">
        <v>89</v>
      </c>
      <c r="AR1085" t="s">
        <v>96</v>
      </c>
      <c r="AS1085" t="s"/>
      <c r="AT1085" t="s">
        <v>91</v>
      </c>
      <c r="AU1085" t="s"/>
      <c r="AV1085" t="s"/>
      <c r="AW1085" t="s"/>
      <c r="AX1085" t="s"/>
      <c r="AY1085" t="n">
        <v>2313862</v>
      </c>
      <c r="AZ1085" t="s">
        <v>691</v>
      </c>
      <c r="BA1085" t="s"/>
      <c r="BB1085" t="n">
        <v>146534</v>
      </c>
      <c r="BC1085" t="n">
        <v>11.508619618802</v>
      </c>
      <c r="BD1085" t="n">
        <v>44.401337894953</v>
      </c>
      <c r="BE1085" t="s"/>
      <c r="BF1085" t="s"/>
      <c r="BG1085" t="s"/>
      <c r="BH1085" t="s"/>
      <c r="BI1085" t="s"/>
      <c r="BJ1085" t="s"/>
      <c r="BK1085" t="s"/>
      <c r="BL1085" t="s"/>
      <c r="BM1085" t="s"/>
      <c r="BN1085" t="s"/>
      <c r="BO1085" t="s"/>
      <c r="BP1085" t="s"/>
      <c r="BQ1085" t="s"/>
      <c r="BR1085" t="s">
        <v>93</v>
      </c>
    </row>
    <row r="1086" spans="1:70">
      <c r="A1086" t="s">
        <v>70</v>
      </c>
      <c r="B1086" t="s">
        <v>71</v>
      </c>
      <c r="C1086" t="s">
        <v>72</v>
      </c>
      <c r="D1086" t="n">
        <v>2</v>
      </c>
      <c r="E1086" t="s">
        <v>689</v>
      </c>
      <c r="F1086" t="n">
        <v>-1</v>
      </c>
      <c r="G1086" t="s">
        <v>74</v>
      </c>
      <c r="H1086" t="s">
        <v>75</v>
      </c>
      <c r="I1086" t="s"/>
      <c r="J1086" t="s">
        <v>76</v>
      </c>
      <c r="K1086" t="n">
        <v>241</v>
      </c>
      <c r="L1086" t="s">
        <v>77</v>
      </c>
      <c r="M1086" t="s"/>
      <c r="N1086" t="s">
        <v>105</v>
      </c>
      <c r="O1086" t="s">
        <v>79</v>
      </c>
      <c r="P1086" t="s">
        <v>689</v>
      </c>
      <c r="Q1086" t="s"/>
      <c r="R1086" t="s">
        <v>80</v>
      </c>
      <c r="S1086" t="s">
        <v>530</v>
      </c>
      <c r="T1086" t="s">
        <v>82</v>
      </c>
      <c r="U1086" t="s"/>
      <c r="V1086" t="s">
        <v>83</v>
      </c>
      <c r="W1086" t="s">
        <v>108</v>
      </c>
      <c r="X1086" t="s"/>
      <c r="Y1086" t="s">
        <v>85</v>
      </c>
      <c r="Z1086">
        <f>HYPERLINK("https://hotelmonitor-cachepage.eclerx.com/savepage/tk_15427243431399095_sr_2029.html","info")</f>
        <v/>
      </c>
      <c r="AA1086" t="n">
        <v>-2313862</v>
      </c>
      <c r="AB1086" t="s"/>
      <c r="AC1086" t="s"/>
      <c r="AD1086" t="s">
        <v>86</v>
      </c>
      <c r="AE1086" t="s"/>
      <c r="AF1086" t="s"/>
      <c r="AG1086" t="s"/>
      <c r="AH1086" t="s"/>
      <c r="AI1086" t="s"/>
      <c r="AJ1086" t="s"/>
      <c r="AK1086" t="s">
        <v>87</v>
      </c>
      <c r="AL1086" t="s">
        <v>88</v>
      </c>
      <c r="AM1086" t="s"/>
      <c r="AN1086" t="s">
        <v>87</v>
      </c>
      <c r="AO1086" t="s"/>
      <c r="AP1086" t="n">
        <v>15</v>
      </c>
      <c r="AQ1086" t="s">
        <v>89</v>
      </c>
      <c r="AR1086" t="s">
        <v>349</v>
      </c>
      <c r="AS1086" t="s"/>
      <c r="AT1086" t="s">
        <v>91</v>
      </c>
      <c r="AU1086" t="s"/>
      <c r="AV1086" t="s"/>
      <c r="AW1086" t="s"/>
      <c r="AX1086" t="s"/>
      <c r="AY1086" t="n">
        <v>2313862</v>
      </c>
      <c r="AZ1086" t="s">
        <v>691</v>
      </c>
      <c r="BA1086" t="s"/>
      <c r="BB1086" t="n">
        <v>146534</v>
      </c>
      <c r="BC1086" t="n">
        <v>11.508619618802</v>
      </c>
      <c r="BD1086" t="n">
        <v>44.401337894953</v>
      </c>
      <c r="BE1086" t="s"/>
      <c r="BF1086" t="s"/>
      <c r="BG1086" t="s"/>
      <c r="BH1086" t="s"/>
      <c r="BI1086" t="s"/>
      <c r="BJ1086" t="s"/>
      <c r="BK1086" t="s"/>
      <c r="BL1086" t="s"/>
      <c r="BM1086" t="s"/>
      <c r="BN1086" t="s"/>
      <c r="BO1086" t="s"/>
      <c r="BP1086" t="s"/>
      <c r="BQ1086" t="s"/>
      <c r="BR1086" t="s">
        <v>93</v>
      </c>
    </row>
    <row r="1087" spans="1:70">
      <c r="A1087" t="s">
        <v>70</v>
      </c>
      <c r="B1087" t="s">
        <v>71</v>
      </c>
      <c r="C1087" t="s">
        <v>72</v>
      </c>
      <c r="D1087" t="n">
        <v>2</v>
      </c>
      <c r="E1087" t="s">
        <v>689</v>
      </c>
      <c r="F1087" t="n">
        <v>-1</v>
      </c>
      <c r="G1087" t="s">
        <v>74</v>
      </c>
      <c r="H1087" t="s">
        <v>75</v>
      </c>
      <c r="I1087" t="s"/>
      <c r="J1087" t="s">
        <v>76</v>
      </c>
      <c r="K1087" t="n">
        <v>251</v>
      </c>
      <c r="L1087" t="s">
        <v>77</v>
      </c>
      <c r="M1087" t="s"/>
      <c r="N1087" t="s">
        <v>97</v>
      </c>
      <c r="O1087" t="s">
        <v>79</v>
      </c>
      <c r="P1087" t="s">
        <v>689</v>
      </c>
      <c r="Q1087" t="s"/>
      <c r="R1087" t="s">
        <v>80</v>
      </c>
      <c r="S1087" t="s">
        <v>149</v>
      </c>
      <c r="T1087" t="s">
        <v>82</v>
      </c>
      <c r="U1087" t="s"/>
      <c r="V1087" t="s">
        <v>83</v>
      </c>
      <c r="W1087" t="s">
        <v>108</v>
      </c>
      <c r="X1087" t="s"/>
      <c r="Y1087" t="s">
        <v>85</v>
      </c>
      <c r="Z1087">
        <f>HYPERLINK("https://hotelmonitor-cachepage.eclerx.com/savepage/tk_15427243431399095_sr_2029.html","info")</f>
        <v/>
      </c>
      <c r="AA1087" t="n">
        <v>-2313862</v>
      </c>
      <c r="AB1087" t="s"/>
      <c r="AC1087" t="s"/>
      <c r="AD1087" t="s">
        <v>86</v>
      </c>
      <c r="AE1087" t="s"/>
      <c r="AF1087" t="s"/>
      <c r="AG1087" t="s"/>
      <c r="AH1087" t="s"/>
      <c r="AI1087" t="s"/>
      <c r="AJ1087" t="s"/>
      <c r="AK1087" t="s">
        <v>87</v>
      </c>
      <c r="AL1087" t="s">
        <v>88</v>
      </c>
      <c r="AM1087" t="s"/>
      <c r="AN1087" t="s">
        <v>87</v>
      </c>
      <c r="AO1087" t="s"/>
      <c r="AP1087" t="n">
        <v>15</v>
      </c>
      <c r="AQ1087" t="s">
        <v>89</v>
      </c>
      <c r="AR1087" t="s">
        <v>99</v>
      </c>
      <c r="AS1087" t="s"/>
      <c r="AT1087" t="s">
        <v>91</v>
      </c>
      <c r="AU1087" t="s"/>
      <c r="AV1087" t="s"/>
      <c r="AW1087" t="s"/>
      <c r="AX1087" t="s"/>
      <c r="AY1087" t="n">
        <v>2313862</v>
      </c>
      <c r="AZ1087" t="s">
        <v>691</v>
      </c>
      <c r="BA1087" t="s"/>
      <c r="BB1087" t="n">
        <v>146534</v>
      </c>
      <c r="BC1087" t="n">
        <v>11.508619618802</v>
      </c>
      <c r="BD1087" t="n">
        <v>44.401337894953</v>
      </c>
      <c r="BE1087" t="s"/>
      <c r="BF1087" t="s"/>
      <c r="BG1087" t="s"/>
      <c r="BH1087" t="s"/>
      <c r="BI1087" t="s"/>
      <c r="BJ1087" t="s"/>
      <c r="BK1087" t="s"/>
      <c r="BL1087" t="s"/>
      <c r="BM1087" t="s"/>
      <c r="BN1087" t="s"/>
      <c r="BO1087" t="s"/>
      <c r="BP1087" t="s"/>
      <c r="BQ1087" t="s"/>
      <c r="BR1087" t="s">
        <v>93</v>
      </c>
    </row>
    <row r="1088" spans="1:70">
      <c r="A1088" t="s">
        <v>70</v>
      </c>
      <c r="B1088" t="s">
        <v>71</v>
      </c>
      <c r="C1088" t="s">
        <v>72</v>
      </c>
      <c r="D1088" t="n">
        <v>2</v>
      </c>
      <c r="E1088" t="s">
        <v>689</v>
      </c>
      <c r="F1088" t="n">
        <v>-1</v>
      </c>
      <c r="G1088" t="s">
        <v>74</v>
      </c>
      <c r="H1088" t="s">
        <v>75</v>
      </c>
      <c r="I1088" t="s"/>
      <c r="J1088" t="s">
        <v>76</v>
      </c>
      <c r="K1088" t="n">
        <v>257</v>
      </c>
      <c r="L1088" t="s">
        <v>77</v>
      </c>
      <c r="M1088" t="s"/>
      <c r="N1088" t="s">
        <v>693</v>
      </c>
      <c r="O1088" t="s">
        <v>79</v>
      </c>
      <c r="P1088" t="s">
        <v>689</v>
      </c>
      <c r="Q1088" t="s"/>
      <c r="R1088" t="s">
        <v>80</v>
      </c>
      <c r="S1088" t="s">
        <v>695</v>
      </c>
      <c r="T1088" t="s">
        <v>82</v>
      </c>
      <c r="U1088" t="s"/>
      <c r="V1088" t="s">
        <v>83</v>
      </c>
      <c r="W1088" t="s">
        <v>108</v>
      </c>
      <c r="X1088" t="s"/>
      <c r="Y1088" t="s">
        <v>85</v>
      </c>
      <c r="Z1088">
        <f>HYPERLINK("https://hotelmonitor-cachepage.eclerx.com/savepage/tk_15427243431399095_sr_2029.html","info")</f>
        <v/>
      </c>
      <c r="AA1088" t="n">
        <v>-2313862</v>
      </c>
      <c r="AB1088" t="s"/>
      <c r="AC1088" t="s"/>
      <c r="AD1088" t="s">
        <v>86</v>
      </c>
      <c r="AE1088" t="s"/>
      <c r="AF1088" t="s"/>
      <c r="AG1088" t="s"/>
      <c r="AH1088" t="s"/>
      <c r="AI1088" t="s"/>
      <c r="AJ1088" t="s"/>
      <c r="AK1088" t="s">
        <v>87</v>
      </c>
      <c r="AL1088" t="s">
        <v>88</v>
      </c>
      <c r="AM1088" t="s"/>
      <c r="AN1088" t="s">
        <v>87</v>
      </c>
      <c r="AO1088" t="s"/>
      <c r="AP1088" t="n">
        <v>15</v>
      </c>
      <c r="AQ1088" t="s">
        <v>89</v>
      </c>
      <c r="AR1088" t="s">
        <v>96</v>
      </c>
      <c r="AS1088" t="s"/>
      <c r="AT1088" t="s">
        <v>91</v>
      </c>
      <c r="AU1088" t="s"/>
      <c r="AV1088" t="s"/>
      <c r="AW1088" t="s"/>
      <c r="AX1088" t="s"/>
      <c r="AY1088" t="n">
        <v>2313862</v>
      </c>
      <c r="AZ1088" t="s">
        <v>691</v>
      </c>
      <c r="BA1088" t="s"/>
      <c r="BB1088" t="n">
        <v>146534</v>
      </c>
      <c r="BC1088" t="n">
        <v>11.508619618802</v>
      </c>
      <c r="BD1088" t="n">
        <v>44.401337894953</v>
      </c>
      <c r="BE1088" t="s"/>
      <c r="BF1088" t="s"/>
      <c r="BG1088" t="s"/>
      <c r="BH1088" t="s"/>
      <c r="BI1088" t="s"/>
      <c r="BJ1088" t="s"/>
      <c r="BK1088" t="s"/>
      <c r="BL1088" t="s"/>
      <c r="BM1088" t="s"/>
      <c r="BN1088" t="s"/>
      <c r="BO1088" t="s"/>
      <c r="BP1088" t="s"/>
      <c r="BQ1088" t="s"/>
      <c r="BR1088" t="s">
        <v>93</v>
      </c>
    </row>
    <row r="1089" spans="1:70">
      <c r="A1089" t="s">
        <v>70</v>
      </c>
      <c r="B1089" t="s">
        <v>71</v>
      </c>
      <c r="C1089" t="s">
        <v>72</v>
      </c>
      <c r="D1089" t="n">
        <v>2</v>
      </c>
      <c r="E1089" t="s">
        <v>689</v>
      </c>
      <c r="F1089" t="n">
        <v>-1</v>
      </c>
      <c r="G1089" t="s">
        <v>74</v>
      </c>
      <c r="H1089" t="s">
        <v>75</v>
      </c>
      <c r="I1089" t="s"/>
      <c r="J1089" t="s">
        <v>76</v>
      </c>
      <c r="K1089" t="n">
        <v>257</v>
      </c>
      <c r="L1089" t="s">
        <v>77</v>
      </c>
      <c r="M1089" t="s"/>
      <c r="N1089" t="s">
        <v>693</v>
      </c>
      <c r="O1089" t="s">
        <v>79</v>
      </c>
      <c r="P1089" t="s">
        <v>689</v>
      </c>
      <c r="Q1089" t="s"/>
      <c r="R1089" t="s">
        <v>80</v>
      </c>
      <c r="S1089" t="s">
        <v>695</v>
      </c>
      <c r="T1089" t="s">
        <v>82</v>
      </c>
      <c r="U1089" t="s"/>
      <c r="V1089" t="s">
        <v>83</v>
      </c>
      <c r="W1089" t="s">
        <v>108</v>
      </c>
      <c r="X1089" t="s"/>
      <c r="Y1089" t="s">
        <v>85</v>
      </c>
      <c r="Z1089">
        <f>HYPERLINK("https://hotelmonitor-cachepage.eclerx.com/savepage/tk_15427243431399095_sr_2029.html","info")</f>
        <v/>
      </c>
      <c r="AA1089" t="n">
        <v>-2313862</v>
      </c>
      <c r="AB1089" t="s"/>
      <c r="AC1089" t="s"/>
      <c r="AD1089" t="s">
        <v>86</v>
      </c>
      <c r="AE1089" t="s"/>
      <c r="AF1089" t="s"/>
      <c r="AG1089" t="s"/>
      <c r="AH1089" t="s"/>
      <c r="AI1089" t="s"/>
      <c r="AJ1089" t="s"/>
      <c r="AK1089" t="s">
        <v>87</v>
      </c>
      <c r="AL1089" t="s">
        <v>88</v>
      </c>
      <c r="AM1089" t="s"/>
      <c r="AN1089" t="s">
        <v>87</v>
      </c>
      <c r="AO1089" t="s"/>
      <c r="AP1089" t="n">
        <v>15</v>
      </c>
      <c r="AQ1089" t="s">
        <v>89</v>
      </c>
      <c r="AR1089" t="s">
        <v>349</v>
      </c>
      <c r="AS1089" t="s"/>
      <c r="AT1089" t="s">
        <v>91</v>
      </c>
      <c r="AU1089" t="s"/>
      <c r="AV1089" t="s"/>
      <c r="AW1089" t="s"/>
      <c r="AX1089" t="s"/>
      <c r="AY1089" t="n">
        <v>2313862</v>
      </c>
      <c r="AZ1089" t="s">
        <v>691</v>
      </c>
      <c r="BA1089" t="s"/>
      <c r="BB1089" t="n">
        <v>146534</v>
      </c>
      <c r="BC1089" t="n">
        <v>11.508619618802</v>
      </c>
      <c r="BD1089" t="n">
        <v>44.401337894953</v>
      </c>
      <c r="BE1089" t="s"/>
      <c r="BF1089" t="s"/>
      <c r="BG1089" t="s"/>
      <c r="BH1089" t="s"/>
      <c r="BI1089" t="s"/>
      <c r="BJ1089" t="s"/>
      <c r="BK1089" t="s"/>
      <c r="BL1089" t="s"/>
      <c r="BM1089" t="s"/>
      <c r="BN1089" t="s"/>
      <c r="BO1089" t="s"/>
      <c r="BP1089" t="s"/>
      <c r="BQ1089" t="s"/>
      <c r="BR1089" t="s">
        <v>93</v>
      </c>
    </row>
    <row r="1090" spans="1:70">
      <c r="A1090" t="s">
        <v>70</v>
      </c>
      <c r="B1090" t="s">
        <v>71</v>
      </c>
      <c r="C1090" t="s">
        <v>72</v>
      </c>
      <c r="D1090" t="n">
        <v>2</v>
      </c>
      <c r="E1090" t="s">
        <v>689</v>
      </c>
      <c r="F1090" t="n">
        <v>-1</v>
      </c>
      <c r="G1090" t="s">
        <v>74</v>
      </c>
      <c r="H1090" t="s">
        <v>75</v>
      </c>
      <c r="I1090" t="s"/>
      <c r="J1090" t="s">
        <v>76</v>
      </c>
      <c r="K1090" t="n">
        <v>263</v>
      </c>
      <c r="L1090" t="s">
        <v>77</v>
      </c>
      <c r="M1090" t="s"/>
      <c r="N1090" t="s">
        <v>172</v>
      </c>
      <c r="O1090" t="s">
        <v>79</v>
      </c>
      <c r="P1090" t="s">
        <v>689</v>
      </c>
      <c r="Q1090" t="s"/>
      <c r="R1090" t="s">
        <v>80</v>
      </c>
      <c r="S1090" t="s">
        <v>269</v>
      </c>
      <c r="T1090" t="s">
        <v>82</v>
      </c>
      <c r="U1090" t="s"/>
      <c r="V1090" t="s">
        <v>83</v>
      </c>
      <c r="W1090" t="s">
        <v>108</v>
      </c>
      <c r="X1090" t="s"/>
      <c r="Y1090" t="s">
        <v>85</v>
      </c>
      <c r="Z1090">
        <f>HYPERLINK("https://hotelmonitor-cachepage.eclerx.com/savepage/tk_15427243431399095_sr_2029.html","info")</f>
        <v/>
      </c>
      <c r="AA1090" t="n">
        <v>-2313862</v>
      </c>
      <c r="AB1090" t="s"/>
      <c r="AC1090" t="s"/>
      <c r="AD1090" t="s">
        <v>86</v>
      </c>
      <c r="AE1090" t="s"/>
      <c r="AF1090" t="s"/>
      <c r="AG1090" t="s"/>
      <c r="AH1090" t="s"/>
      <c r="AI1090" t="s"/>
      <c r="AJ1090" t="s"/>
      <c r="AK1090" t="s">
        <v>87</v>
      </c>
      <c r="AL1090" t="s">
        <v>88</v>
      </c>
      <c r="AM1090" t="s"/>
      <c r="AN1090" t="s">
        <v>87</v>
      </c>
      <c r="AO1090" t="s"/>
      <c r="AP1090" t="n">
        <v>15</v>
      </c>
      <c r="AQ1090" t="s">
        <v>89</v>
      </c>
      <c r="AR1090" t="s">
        <v>96</v>
      </c>
      <c r="AS1090" t="s"/>
      <c r="AT1090" t="s">
        <v>91</v>
      </c>
      <c r="AU1090" t="s"/>
      <c r="AV1090" t="s"/>
      <c r="AW1090" t="s"/>
      <c r="AX1090" t="s"/>
      <c r="AY1090" t="n">
        <v>2313862</v>
      </c>
      <c r="AZ1090" t="s">
        <v>691</v>
      </c>
      <c r="BA1090" t="s"/>
      <c r="BB1090" t="n">
        <v>146534</v>
      </c>
      <c r="BC1090" t="n">
        <v>11.508619618802</v>
      </c>
      <c r="BD1090" t="n">
        <v>44.401337894953</v>
      </c>
      <c r="BE1090" t="s"/>
      <c r="BF1090" t="s"/>
      <c r="BG1090" t="s"/>
      <c r="BH1090" t="s"/>
      <c r="BI1090" t="s"/>
      <c r="BJ1090" t="s"/>
      <c r="BK1090" t="s"/>
      <c r="BL1090" t="s"/>
      <c r="BM1090" t="s"/>
      <c r="BN1090" t="s"/>
      <c r="BO1090" t="s"/>
      <c r="BP1090" t="s"/>
      <c r="BQ1090" t="s"/>
      <c r="BR1090" t="s">
        <v>93</v>
      </c>
    </row>
    <row r="1091" spans="1:70">
      <c r="A1091" t="s">
        <v>70</v>
      </c>
      <c r="B1091" t="s">
        <v>71</v>
      </c>
      <c r="C1091" t="s">
        <v>72</v>
      </c>
      <c r="D1091" t="n">
        <v>2</v>
      </c>
      <c r="E1091" t="s">
        <v>689</v>
      </c>
      <c r="F1091" t="n">
        <v>-1</v>
      </c>
      <c r="G1091" t="s">
        <v>74</v>
      </c>
      <c r="H1091" t="s">
        <v>75</v>
      </c>
      <c r="I1091" t="s"/>
      <c r="J1091" t="s">
        <v>76</v>
      </c>
      <c r="K1091" t="n">
        <v>264</v>
      </c>
      <c r="L1091" t="s">
        <v>77</v>
      </c>
      <c r="M1091" t="s"/>
      <c r="N1091" t="s">
        <v>696</v>
      </c>
      <c r="O1091" t="s">
        <v>79</v>
      </c>
      <c r="P1091" t="s">
        <v>689</v>
      </c>
      <c r="Q1091" t="s"/>
      <c r="R1091" t="s">
        <v>80</v>
      </c>
      <c r="S1091" t="s">
        <v>697</v>
      </c>
      <c r="T1091" t="s">
        <v>82</v>
      </c>
      <c r="U1091" t="s"/>
      <c r="V1091" t="s">
        <v>83</v>
      </c>
      <c r="W1091" t="s">
        <v>84</v>
      </c>
      <c r="X1091" t="s"/>
      <c r="Y1091" t="s">
        <v>85</v>
      </c>
      <c r="Z1091">
        <f>HYPERLINK("https://hotelmonitor-cachepage.eclerx.com/savepage/tk_15427243431399095_sr_2029.html","info")</f>
        <v/>
      </c>
      <c r="AA1091" t="n">
        <v>-2313862</v>
      </c>
      <c r="AB1091" t="s"/>
      <c r="AC1091" t="s"/>
      <c r="AD1091" t="s">
        <v>86</v>
      </c>
      <c r="AE1091" t="s"/>
      <c r="AF1091" t="s"/>
      <c r="AG1091" t="s"/>
      <c r="AH1091" t="s"/>
      <c r="AI1091" t="s"/>
      <c r="AJ1091" t="s"/>
      <c r="AK1091" t="s">
        <v>87</v>
      </c>
      <c r="AL1091" t="s">
        <v>88</v>
      </c>
      <c r="AM1091" t="s"/>
      <c r="AN1091" t="s">
        <v>87</v>
      </c>
      <c r="AO1091" t="s"/>
      <c r="AP1091" t="n">
        <v>15</v>
      </c>
      <c r="AQ1091" t="s">
        <v>89</v>
      </c>
      <c r="AR1091" t="s">
        <v>96</v>
      </c>
      <c r="AS1091" t="s"/>
      <c r="AT1091" t="s">
        <v>91</v>
      </c>
      <c r="AU1091" t="s"/>
      <c r="AV1091" t="s"/>
      <c r="AW1091" t="s"/>
      <c r="AX1091" t="s"/>
      <c r="AY1091" t="n">
        <v>2313862</v>
      </c>
      <c r="AZ1091" t="s">
        <v>691</v>
      </c>
      <c r="BA1091" t="s"/>
      <c r="BB1091" t="n">
        <v>146534</v>
      </c>
      <c r="BC1091" t="n">
        <v>11.508619618802</v>
      </c>
      <c r="BD1091" t="n">
        <v>44.401337894953</v>
      </c>
      <c r="BE1091" t="s"/>
      <c r="BF1091" t="s"/>
      <c r="BG1091" t="s"/>
      <c r="BH1091" t="s"/>
      <c r="BI1091" t="s"/>
      <c r="BJ1091" t="s"/>
      <c r="BK1091" t="s"/>
      <c r="BL1091" t="s"/>
      <c r="BM1091" t="s"/>
      <c r="BN1091" t="s"/>
      <c r="BO1091" t="s"/>
      <c r="BP1091" t="s"/>
      <c r="BQ1091" t="s"/>
      <c r="BR1091" t="s">
        <v>93</v>
      </c>
    </row>
    <row r="1092" spans="1:70">
      <c r="A1092" t="s">
        <v>70</v>
      </c>
      <c r="B1092" t="s">
        <v>71</v>
      </c>
      <c r="C1092" t="s">
        <v>72</v>
      </c>
      <c r="D1092" t="n">
        <v>2</v>
      </c>
      <c r="E1092" t="s">
        <v>689</v>
      </c>
      <c r="F1092" t="n">
        <v>-1</v>
      </c>
      <c r="G1092" t="s">
        <v>74</v>
      </c>
      <c r="H1092" t="s">
        <v>75</v>
      </c>
      <c r="I1092" t="s"/>
      <c r="J1092" t="s">
        <v>76</v>
      </c>
      <c r="K1092" t="n">
        <v>277</v>
      </c>
      <c r="L1092" t="s">
        <v>77</v>
      </c>
      <c r="M1092" t="s"/>
      <c r="N1092" t="s">
        <v>698</v>
      </c>
      <c r="O1092" t="s">
        <v>79</v>
      </c>
      <c r="P1092" t="s">
        <v>689</v>
      </c>
      <c r="Q1092" t="s"/>
      <c r="R1092" t="s">
        <v>80</v>
      </c>
      <c r="S1092" t="s">
        <v>481</v>
      </c>
      <c r="T1092" t="s">
        <v>82</v>
      </c>
      <c r="U1092" t="s"/>
      <c r="V1092" t="s">
        <v>83</v>
      </c>
      <c r="W1092" t="s">
        <v>84</v>
      </c>
      <c r="X1092" t="s"/>
      <c r="Y1092" t="s">
        <v>85</v>
      </c>
      <c r="Z1092">
        <f>HYPERLINK("https://hotelmonitor-cachepage.eclerx.com/savepage/tk_15427243431399095_sr_2029.html","info")</f>
        <v/>
      </c>
      <c r="AA1092" t="n">
        <v>-2313862</v>
      </c>
      <c r="AB1092" t="s"/>
      <c r="AC1092" t="s"/>
      <c r="AD1092" t="s">
        <v>86</v>
      </c>
      <c r="AE1092" t="s"/>
      <c r="AF1092" t="s"/>
      <c r="AG1092" t="s"/>
      <c r="AH1092" t="s"/>
      <c r="AI1092" t="s"/>
      <c r="AJ1092" t="s"/>
      <c r="AK1092" t="s">
        <v>87</v>
      </c>
      <c r="AL1092" t="s">
        <v>88</v>
      </c>
      <c r="AM1092" t="s"/>
      <c r="AN1092" t="s">
        <v>87</v>
      </c>
      <c r="AO1092" t="s"/>
      <c r="AP1092" t="n">
        <v>15</v>
      </c>
      <c r="AQ1092" t="s">
        <v>89</v>
      </c>
      <c r="AR1092" t="s">
        <v>96</v>
      </c>
      <c r="AS1092" t="s"/>
      <c r="AT1092" t="s">
        <v>91</v>
      </c>
      <c r="AU1092" t="s"/>
      <c r="AV1092" t="s"/>
      <c r="AW1092" t="s"/>
      <c r="AX1092" t="s"/>
      <c r="AY1092" t="n">
        <v>2313862</v>
      </c>
      <c r="AZ1092" t="s">
        <v>691</v>
      </c>
      <c r="BA1092" t="s"/>
      <c r="BB1092" t="n">
        <v>146534</v>
      </c>
      <c r="BC1092" t="n">
        <v>11.508619618802</v>
      </c>
      <c r="BD1092" t="n">
        <v>44.401337894953</v>
      </c>
      <c r="BE1092" t="s"/>
      <c r="BF1092" t="s"/>
      <c r="BG1092" t="s"/>
      <c r="BH1092" t="s"/>
      <c r="BI1092" t="s"/>
      <c r="BJ1092" t="s"/>
      <c r="BK1092" t="s"/>
      <c r="BL1092" t="s"/>
      <c r="BM1092" t="s"/>
      <c r="BN1092" t="s"/>
      <c r="BO1092" t="s"/>
      <c r="BP1092" t="s"/>
      <c r="BQ1092" t="s"/>
      <c r="BR1092" t="s">
        <v>93</v>
      </c>
    </row>
    <row r="1093" spans="1:70">
      <c r="A1093" t="s">
        <v>70</v>
      </c>
      <c r="B1093" t="s">
        <v>71</v>
      </c>
      <c r="C1093" t="s">
        <v>72</v>
      </c>
      <c r="D1093" t="n">
        <v>2</v>
      </c>
      <c r="E1093" t="s">
        <v>689</v>
      </c>
      <c r="F1093" t="n">
        <v>-1</v>
      </c>
      <c r="G1093" t="s">
        <v>74</v>
      </c>
      <c r="H1093" t="s">
        <v>75</v>
      </c>
      <c r="I1093" t="s"/>
      <c r="J1093" t="s">
        <v>76</v>
      </c>
      <c r="K1093" t="n">
        <v>295</v>
      </c>
      <c r="L1093" t="s">
        <v>77</v>
      </c>
      <c r="M1093" t="s"/>
      <c r="N1093" t="s">
        <v>485</v>
      </c>
      <c r="O1093" t="s">
        <v>79</v>
      </c>
      <c r="P1093" t="s">
        <v>689</v>
      </c>
      <c r="Q1093" t="s"/>
      <c r="R1093" t="s">
        <v>80</v>
      </c>
      <c r="S1093" t="s">
        <v>699</v>
      </c>
      <c r="T1093" t="s">
        <v>82</v>
      </c>
      <c r="U1093" t="s"/>
      <c r="V1093" t="s">
        <v>83</v>
      </c>
      <c r="W1093" t="s">
        <v>108</v>
      </c>
      <c r="X1093" t="s"/>
      <c r="Y1093" t="s">
        <v>85</v>
      </c>
      <c r="Z1093">
        <f>HYPERLINK("https://hotelmonitor-cachepage.eclerx.com/savepage/tk_15427243431399095_sr_2029.html","info")</f>
        <v/>
      </c>
      <c r="AA1093" t="n">
        <v>-2313862</v>
      </c>
      <c r="AB1093" t="s"/>
      <c r="AC1093" t="s"/>
      <c r="AD1093" t="s">
        <v>86</v>
      </c>
      <c r="AE1093" t="s"/>
      <c r="AF1093" t="s"/>
      <c r="AG1093" t="s"/>
      <c r="AH1093" t="s"/>
      <c r="AI1093" t="s"/>
      <c r="AJ1093" t="s"/>
      <c r="AK1093" t="s">
        <v>87</v>
      </c>
      <c r="AL1093" t="s">
        <v>88</v>
      </c>
      <c r="AM1093" t="s"/>
      <c r="AN1093" t="s">
        <v>87</v>
      </c>
      <c r="AO1093" t="s"/>
      <c r="AP1093" t="n">
        <v>15</v>
      </c>
      <c r="AQ1093" t="s">
        <v>89</v>
      </c>
      <c r="AR1093" t="s">
        <v>96</v>
      </c>
      <c r="AS1093" t="s"/>
      <c r="AT1093" t="s">
        <v>91</v>
      </c>
      <c r="AU1093" t="s"/>
      <c r="AV1093" t="s"/>
      <c r="AW1093" t="s"/>
      <c r="AX1093" t="s"/>
      <c r="AY1093" t="n">
        <v>2313862</v>
      </c>
      <c r="AZ1093" t="s">
        <v>691</v>
      </c>
      <c r="BA1093" t="s"/>
      <c r="BB1093" t="n">
        <v>146534</v>
      </c>
      <c r="BC1093" t="n">
        <v>11.508619618802</v>
      </c>
      <c r="BD1093" t="n">
        <v>44.401337894953</v>
      </c>
      <c r="BE1093" t="s"/>
      <c r="BF1093" t="s"/>
      <c r="BG1093" t="s"/>
      <c r="BH1093" t="s"/>
      <c r="BI1093" t="s"/>
      <c r="BJ1093" t="s"/>
      <c r="BK1093" t="s"/>
      <c r="BL1093" t="s"/>
      <c r="BM1093" t="s"/>
      <c r="BN1093" t="s"/>
      <c r="BO1093" t="s"/>
      <c r="BP1093" t="s"/>
      <c r="BQ1093" t="s"/>
      <c r="BR1093" t="s">
        <v>93</v>
      </c>
    </row>
    <row r="1094" spans="1:70">
      <c r="A1094" t="s">
        <v>70</v>
      </c>
      <c r="B1094" t="s">
        <v>71</v>
      </c>
      <c r="C1094" t="s">
        <v>72</v>
      </c>
      <c r="D1094" t="n">
        <v>2</v>
      </c>
      <c r="E1094" t="s">
        <v>689</v>
      </c>
      <c r="F1094" t="n">
        <v>-1</v>
      </c>
      <c r="G1094" t="s">
        <v>74</v>
      </c>
      <c r="H1094" t="s">
        <v>75</v>
      </c>
      <c r="I1094" t="s"/>
      <c r="J1094" t="s">
        <v>76</v>
      </c>
      <c r="K1094" t="n">
        <v>295</v>
      </c>
      <c r="L1094" t="s">
        <v>77</v>
      </c>
      <c r="M1094" t="s"/>
      <c r="N1094" t="s">
        <v>485</v>
      </c>
      <c r="O1094" t="s">
        <v>79</v>
      </c>
      <c r="P1094" t="s">
        <v>689</v>
      </c>
      <c r="Q1094" t="s"/>
      <c r="R1094" t="s">
        <v>80</v>
      </c>
      <c r="S1094" t="s">
        <v>699</v>
      </c>
      <c r="T1094" t="s">
        <v>82</v>
      </c>
      <c r="U1094" t="s"/>
      <c r="V1094" t="s">
        <v>83</v>
      </c>
      <c r="W1094" t="s">
        <v>108</v>
      </c>
      <c r="X1094" t="s"/>
      <c r="Y1094" t="s">
        <v>85</v>
      </c>
      <c r="Z1094">
        <f>HYPERLINK("https://hotelmonitor-cachepage.eclerx.com/savepage/tk_15427243431399095_sr_2029.html","info")</f>
        <v/>
      </c>
      <c r="AA1094" t="n">
        <v>-2313862</v>
      </c>
      <c r="AB1094" t="s"/>
      <c r="AC1094" t="s"/>
      <c r="AD1094" t="s">
        <v>86</v>
      </c>
      <c r="AE1094" t="s"/>
      <c r="AF1094" t="s"/>
      <c r="AG1094" t="s"/>
      <c r="AH1094" t="s"/>
      <c r="AI1094" t="s"/>
      <c r="AJ1094" t="s"/>
      <c r="AK1094" t="s">
        <v>87</v>
      </c>
      <c r="AL1094" t="s">
        <v>88</v>
      </c>
      <c r="AM1094" t="s"/>
      <c r="AN1094" t="s">
        <v>87</v>
      </c>
      <c r="AO1094" t="s"/>
      <c r="AP1094" t="n">
        <v>15</v>
      </c>
      <c r="AQ1094" t="s">
        <v>89</v>
      </c>
      <c r="AR1094" t="s">
        <v>349</v>
      </c>
      <c r="AS1094" t="s"/>
      <c r="AT1094" t="s">
        <v>91</v>
      </c>
      <c r="AU1094" t="s"/>
      <c r="AV1094" t="s"/>
      <c r="AW1094" t="s"/>
      <c r="AX1094" t="s"/>
      <c r="AY1094" t="n">
        <v>2313862</v>
      </c>
      <c r="AZ1094" t="s">
        <v>691</v>
      </c>
      <c r="BA1094" t="s"/>
      <c r="BB1094" t="n">
        <v>146534</v>
      </c>
      <c r="BC1094" t="n">
        <v>11.508619618802</v>
      </c>
      <c r="BD1094" t="n">
        <v>44.401337894953</v>
      </c>
      <c r="BE1094" t="s"/>
      <c r="BF1094" t="s"/>
      <c r="BG1094" t="s"/>
      <c r="BH1094" t="s"/>
      <c r="BI1094" t="s"/>
      <c r="BJ1094" t="s"/>
      <c r="BK1094" t="s"/>
      <c r="BL1094" t="s"/>
      <c r="BM1094" t="s"/>
      <c r="BN1094" t="s"/>
      <c r="BO1094" t="s"/>
      <c r="BP1094" t="s"/>
      <c r="BQ1094" t="s"/>
      <c r="BR1094" t="s">
        <v>93</v>
      </c>
    </row>
    <row r="1095" spans="1:70">
      <c r="A1095" t="s">
        <v>70</v>
      </c>
      <c r="B1095" t="s">
        <v>71</v>
      </c>
      <c r="C1095" t="s">
        <v>72</v>
      </c>
      <c r="D1095" t="n">
        <v>2</v>
      </c>
      <c r="E1095" t="s">
        <v>689</v>
      </c>
      <c r="F1095" t="n">
        <v>-1</v>
      </c>
      <c r="G1095" t="s">
        <v>74</v>
      </c>
      <c r="H1095" t="s">
        <v>75</v>
      </c>
      <c r="I1095" t="s"/>
      <c r="J1095" t="s">
        <v>76</v>
      </c>
      <c r="K1095" t="n">
        <v>324</v>
      </c>
      <c r="L1095" t="s">
        <v>77</v>
      </c>
      <c r="M1095" t="s"/>
      <c r="N1095" t="s">
        <v>197</v>
      </c>
      <c r="O1095" t="s">
        <v>79</v>
      </c>
      <c r="P1095" t="s">
        <v>689</v>
      </c>
      <c r="Q1095" t="s"/>
      <c r="R1095" t="s">
        <v>80</v>
      </c>
      <c r="S1095" t="s">
        <v>162</v>
      </c>
      <c r="T1095" t="s">
        <v>82</v>
      </c>
      <c r="U1095" t="s"/>
      <c r="V1095" t="s">
        <v>83</v>
      </c>
      <c r="W1095" t="s">
        <v>108</v>
      </c>
      <c r="X1095" t="s"/>
      <c r="Y1095" t="s">
        <v>85</v>
      </c>
      <c r="Z1095">
        <f>HYPERLINK("https://hotelmonitor-cachepage.eclerx.com/savepage/tk_15427243431399095_sr_2029.html","info")</f>
        <v/>
      </c>
      <c r="AA1095" t="n">
        <v>-2313862</v>
      </c>
      <c r="AB1095" t="s"/>
      <c r="AC1095" t="s"/>
      <c r="AD1095" t="s">
        <v>86</v>
      </c>
      <c r="AE1095" t="s"/>
      <c r="AF1095" t="s"/>
      <c r="AG1095" t="s"/>
      <c r="AH1095" t="s"/>
      <c r="AI1095" t="s"/>
      <c r="AJ1095" t="s"/>
      <c r="AK1095" t="s">
        <v>87</v>
      </c>
      <c r="AL1095" t="s">
        <v>88</v>
      </c>
      <c r="AM1095" t="s"/>
      <c r="AN1095" t="s">
        <v>87</v>
      </c>
      <c r="AO1095" t="s"/>
      <c r="AP1095" t="n">
        <v>15</v>
      </c>
      <c r="AQ1095" t="s">
        <v>89</v>
      </c>
      <c r="AR1095" t="s">
        <v>96</v>
      </c>
      <c r="AS1095" t="s"/>
      <c r="AT1095" t="s">
        <v>91</v>
      </c>
      <c r="AU1095" t="s"/>
      <c r="AV1095" t="s"/>
      <c r="AW1095" t="s"/>
      <c r="AX1095" t="s"/>
      <c r="AY1095" t="n">
        <v>2313862</v>
      </c>
      <c r="AZ1095" t="s">
        <v>691</v>
      </c>
      <c r="BA1095" t="s"/>
      <c r="BB1095" t="n">
        <v>146534</v>
      </c>
      <c r="BC1095" t="n">
        <v>11.508619618802</v>
      </c>
      <c r="BD1095" t="n">
        <v>44.401337894953</v>
      </c>
      <c r="BE1095" t="s"/>
      <c r="BF1095" t="s"/>
      <c r="BG1095" t="s"/>
      <c r="BH1095" t="s"/>
      <c r="BI1095" t="s"/>
      <c r="BJ1095" t="s"/>
      <c r="BK1095" t="s"/>
      <c r="BL1095" t="s"/>
      <c r="BM1095" t="s"/>
      <c r="BN1095" t="s"/>
      <c r="BO1095" t="s"/>
      <c r="BP1095" t="s"/>
      <c r="BQ1095" t="s"/>
      <c r="BR1095" t="s">
        <v>93</v>
      </c>
    </row>
    <row r="1096" spans="1:70">
      <c r="A1096" t="s">
        <v>70</v>
      </c>
      <c r="B1096" t="s">
        <v>71</v>
      </c>
      <c r="C1096" t="s">
        <v>72</v>
      </c>
      <c r="D1096" t="n">
        <v>2</v>
      </c>
      <c r="E1096" t="s">
        <v>689</v>
      </c>
      <c r="F1096" t="n">
        <v>-1</v>
      </c>
      <c r="G1096" t="s">
        <v>74</v>
      </c>
      <c r="H1096" t="s">
        <v>75</v>
      </c>
      <c r="I1096" t="s"/>
      <c r="J1096" t="s">
        <v>76</v>
      </c>
      <c r="K1096" t="n">
        <v>324</v>
      </c>
      <c r="L1096" t="s">
        <v>77</v>
      </c>
      <c r="M1096" t="s"/>
      <c r="N1096" t="s">
        <v>197</v>
      </c>
      <c r="O1096" t="s">
        <v>79</v>
      </c>
      <c r="P1096" t="s">
        <v>689</v>
      </c>
      <c r="Q1096" t="s"/>
      <c r="R1096" t="s">
        <v>80</v>
      </c>
      <c r="S1096" t="s">
        <v>162</v>
      </c>
      <c r="T1096" t="s">
        <v>82</v>
      </c>
      <c r="U1096" t="s"/>
      <c r="V1096" t="s">
        <v>83</v>
      </c>
      <c r="W1096" t="s">
        <v>108</v>
      </c>
      <c r="X1096" t="s"/>
      <c r="Y1096" t="s">
        <v>85</v>
      </c>
      <c r="Z1096">
        <f>HYPERLINK("https://hotelmonitor-cachepage.eclerx.com/savepage/tk_15427243431399095_sr_2029.html","info")</f>
        <v/>
      </c>
      <c r="AA1096" t="n">
        <v>-2313862</v>
      </c>
      <c r="AB1096" t="s"/>
      <c r="AC1096" t="s"/>
      <c r="AD1096" t="s">
        <v>86</v>
      </c>
      <c r="AE1096" t="s"/>
      <c r="AF1096" t="s"/>
      <c r="AG1096" t="s"/>
      <c r="AH1096" t="s"/>
      <c r="AI1096" t="s"/>
      <c r="AJ1096" t="s"/>
      <c r="AK1096" t="s">
        <v>87</v>
      </c>
      <c r="AL1096" t="s">
        <v>88</v>
      </c>
      <c r="AM1096" t="s"/>
      <c r="AN1096" t="s">
        <v>87</v>
      </c>
      <c r="AO1096" t="s"/>
      <c r="AP1096" t="n">
        <v>15</v>
      </c>
      <c r="AQ1096" t="s">
        <v>89</v>
      </c>
      <c r="AR1096" t="s">
        <v>349</v>
      </c>
      <c r="AS1096" t="s"/>
      <c r="AT1096" t="s">
        <v>91</v>
      </c>
      <c r="AU1096" t="s"/>
      <c r="AV1096" t="s"/>
      <c r="AW1096" t="s"/>
      <c r="AX1096" t="s"/>
      <c r="AY1096" t="n">
        <v>2313862</v>
      </c>
      <c r="AZ1096" t="s">
        <v>691</v>
      </c>
      <c r="BA1096" t="s"/>
      <c r="BB1096" t="n">
        <v>146534</v>
      </c>
      <c r="BC1096" t="n">
        <v>11.508619618802</v>
      </c>
      <c r="BD1096" t="n">
        <v>44.401337894953</v>
      </c>
      <c r="BE1096" t="s"/>
      <c r="BF1096" t="s"/>
      <c r="BG1096" t="s"/>
      <c r="BH1096" t="s"/>
      <c r="BI1096" t="s"/>
      <c r="BJ1096" t="s"/>
      <c r="BK1096" t="s"/>
      <c r="BL1096" t="s"/>
      <c r="BM1096" t="s"/>
      <c r="BN1096" t="s"/>
      <c r="BO1096" t="s"/>
      <c r="BP1096" t="s"/>
      <c r="BQ1096" t="s"/>
      <c r="BR1096" t="s">
        <v>93</v>
      </c>
    </row>
    <row r="1097" spans="1:70">
      <c r="A1097" t="s">
        <v>70</v>
      </c>
      <c r="B1097" t="s">
        <v>71</v>
      </c>
      <c r="C1097" t="s">
        <v>72</v>
      </c>
      <c r="D1097" t="n">
        <v>2</v>
      </c>
      <c r="E1097" t="s">
        <v>689</v>
      </c>
      <c r="F1097" t="n">
        <v>-1</v>
      </c>
      <c r="G1097" t="s">
        <v>74</v>
      </c>
      <c r="H1097" t="s">
        <v>75</v>
      </c>
      <c r="I1097" t="s"/>
      <c r="J1097" t="s">
        <v>76</v>
      </c>
      <c r="K1097" t="n">
        <v>365</v>
      </c>
      <c r="L1097" t="s">
        <v>77</v>
      </c>
      <c r="M1097" t="s"/>
      <c r="N1097" t="s">
        <v>696</v>
      </c>
      <c r="O1097" t="s">
        <v>79</v>
      </c>
      <c r="P1097" t="s">
        <v>689</v>
      </c>
      <c r="Q1097" t="s"/>
      <c r="R1097" t="s">
        <v>80</v>
      </c>
      <c r="S1097" t="s">
        <v>700</v>
      </c>
      <c r="T1097" t="s">
        <v>82</v>
      </c>
      <c r="U1097" t="s"/>
      <c r="V1097" t="s">
        <v>83</v>
      </c>
      <c r="W1097" t="s">
        <v>108</v>
      </c>
      <c r="X1097" t="s"/>
      <c r="Y1097" t="s">
        <v>85</v>
      </c>
      <c r="Z1097">
        <f>HYPERLINK("https://hotelmonitor-cachepage.eclerx.com/savepage/tk_15427243431399095_sr_2029.html","info")</f>
        <v/>
      </c>
      <c r="AA1097" t="n">
        <v>-2313862</v>
      </c>
      <c r="AB1097" t="s"/>
      <c r="AC1097" t="s"/>
      <c r="AD1097" t="s">
        <v>86</v>
      </c>
      <c r="AE1097" t="s"/>
      <c r="AF1097" t="s"/>
      <c r="AG1097" t="s"/>
      <c r="AH1097" t="s"/>
      <c r="AI1097" t="s"/>
      <c r="AJ1097" t="s"/>
      <c r="AK1097" t="s">
        <v>87</v>
      </c>
      <c r="AL1097" t="s">
        <v>88</v>
      </c>
      <c r="AM1097" t="s"/>
      <c r="AN1097" t="s">
        <v>87</v>
      </c>
      <c r="AO1097" t="s"/>
      <c r="AP1097" t="n">
        <v>15</v>
      </c>
      <c r="AQ1097" t="s">
        <v>89</v>
      </c>
      <c r="AR1097" t="s">
        <v>96</v>
      </c>
      <c r="AS1097" t="s"/>
      <c r="AT1097" t="s">
        <v>91</v>
      </c>
      <c r="AU1097" t="s"/>
      <c r="AV1097" t="s"/>
      <c r="AW1097" t="s"/>
      <c r="AX1097" t="s"/>
      <c r="AY1097" t="n">
        <v>2313862</v>
      </c>
      <c r="AZ1097" t="s">
        <v>691</v>
      </c>
      <c r="BA1097" t="s"/>
      <c r="BB1097" t="n">
        <v>146534</v>
      </c>
      <c r="BC1097" t="n">
        <v>11.508619618802</v>
      </c>
      <c r="BD1097" t="n">
        <v>44.401337894953</v>
      </c>
      <c r="BE1097" t="s"/>
      <c r="BF1097" t="s"/>
      <c r="BG1097" t="s"/>
      <c r="BH1097" t="s"/>
      <c r="BI1097" t="s"/>
      <c r="BJ1097" t="s"/>
      <c r="BK1097" t="s"/>
      <c r="BL1097" t="s"/>
      <c r="BM1097" t="s"/>
      <c r="BN1097" t="s"/>
      <c r="BO1097" t="s"/>
      <c r="BP1097" t="s"/>
      <c r="BQ1097" t="s"/>
      <c r="BR1097" t="s">
        <v>93</v>
      </c>
    </row>
    <row r="1098" spans="1:70">
      <c r="A1098" t="s">
        <v>70</v>
      </c>
      <c r="B1098" t="s">
        <v>71</v>
      </c>
      <c r="C1098" t="s">
        <v>72</v>
      </c>
      <c r="D1098" t="n">
        <v>2</v>
      </c>
      <c r="E1098" t="s">
        <v>701</v>
      </c>
      <c r="F1098" t="n">
        <v>2035358</v>
      </c>
      <c r="G1098" t="s">
        <v>74</v>
      </c>
      <c r="H1098" t="s">
        <v>75</v>
      </c>
      <c r="I1098" t="s"/>
      <c r="J1098" t="s">
        <v>76</v>
      </c>
      <c r="K1098" t="n">
        <v>173</v>
      </c>
      <c r="L1098" t="s">
        <v>77</v>
      </c>
      <c r="M1098" t="s"/>
      <c r="N1098" t="s">
        <v>422</v>
      </c>
      <c r="O1098" t="s">
        <v>79</v>
      </c>
      <c r="P1098" t="s">
        <v>702</v>
      </c>
      <c r="Q1098" t="s"/>
      <c r="R1098" t="s">
        <v>253</v>
      </c>
      <c r="S1098" t="s">
        <v>420</v>
      </c>
      <c r="T1098" t="s">
        <v>82</v>
      </c>
      <c r="U1098" t="s"/>
      <c r="V1098" t="s">
        <v>83</v>
      </c>
      <c r="W1098" t="s">
        <v>84</v>
      </c>
      <c r="X1098" t="s"/>
      <c r="Y1098" t="s">
        <v>85</v>
      </c>
      <c r="Z1098">
        <f>HYPERLINK("https://hotelmonitor-cachepage.eclerx.com/savepage/tk_15427244871124146_sr_2029.html","info")</f>
        <v/>
      </c>
      <c r="AA1098" t="n">
        <v>120203</v>
      </c>
      <c r="AB1098" t="s"/>
      <c r="AC1098" t="s"/>
      <c r="AD1098" t="s">
        <v>86</v>
      </c>
      <c r="AE1098" t="s"/>
      <c r="AF1098" t="s"/>
      <c r="AG1098" t="s"/>
      <c r="AH1098" t="s"/>
      <c r="AI1098" t="s"/>
      <c r="AJ1098" t="s"/>
      <c r="AK1098" t="s">
        <v>87</v>
      </c>
      <c r="AL1098" t="s">
        <v>88</v>
      </c>
      <c r="AM1098" t="s"/>
      <c r="AN1098" t="s">
        <v>87</v>
      </c>
      <c r="AO1098" t="s"/>
      <c r="AP1098" t="n">
        <v>72</v>
      </c>
      <c r="AQ1098" t="s">
        <v>89</v>
      </c>
      <c r="AR1098" t="s">
        <v>90</v>
      </c>
      <c r="AS1098" t="s"/>
      <c r="AT1098" t="s">
        <v>91</v>
      </c>
      <c r="AU1098" t="s"/>
      <c r="AV1098" t="s"/>
      <c r="AW1098" t="s"/>
      <c r="AX1098" t="s"/>
      <c r="AY1098" t="n">
        <v>2444002</v>
      </c>
      <c r="AZ1098" t="s">
        <v>703</v>
      </c>
      <c r="BA1098" t="s"/>
      <c r="BB1098" t="n">
        <v>21065</v>
      </c>
      <c r="BC1098" t="n">
        <v>12.596608</v>
      </c>
      <c r="BD1098" t="n">
        <v>44.052782</v>
      </c>
      <c r="BE1098" t="s"/>
      <c r="BF1098" t="s"/>
      <c r="BG1098" t="s"/>
      <c r="BH1098" t="s"/>
      <c r="BI1098" t="s"/>
      <c r="BJ1098" t="s"/>
      <c r="BK1098" t="s"/>
      <c r="BL1098" t="s"/>
      <c r="BM1098" t="s"/>
      <c r="BN1098" t="s"/>
      <c r="BO1098" t="s"/>
      <c r="BP1098" t="s"/>
      <c r="BQ1098" t="s"/>
      <c r="BR1098" t="s">
        <v>93</v>
      </c>
    </row>
    <row r="1099" spans="1:70">
      <c r="A1099" t="s">
        <v>70</v>
      </c>
      <c r="B1099" t="s">
        <v>71</v>
      </c>
      <c r="C1099" t="s">
        <v>72</v>
      </c>
      <c r="D1099" t="n">
        <v>2</v>
      </c>
      <c r="E1099" t="s">
        <v>701</v>
      </c>
      <c r="F1099" t="n">
        <v>2035358</v>
      </c>
      <c r="G1099" t="s">
        <v>74</v>
      </c>
      <c r="H1099" t="s">
        <v>75</v>
      </c>
      <c r="I1099" t="s"/>
      <c r="J1099" t="s">
        <v>76</v>
      </c>
      <c r="K1099" t="n">
        <v>176</v>
      </c>
      <c r="L1099" t="s">
        <v>77</v>
      </c>
      <c r="M1099" t="s"/>
      <c r="N1099" t="s">
        <v>704</v>
      </c>
      <c r="O1099" t="s">
        <v>79</v>
      </c>
      <c r="P1099" t="s">
        <v>702</v>
      </c>
      <c r="Q1099" t="s"/>
      <c r="R1099" t="s">
        <v>253</v>
      </c>
      <c r="S1099" t="s">
        <v>267</v>
      </c>
      <c r="T1099" t="s">
        <v>82</v>
      </c>
      <c r="U1099" t="s"/>
      <c r="V1099" t="s">
        <v>83</v>
      </c>
      <c r="W1099" t="s">
        <v>84</v>
      </c>
      <c r="X1099" t="s"/>
      <c r="Y1099" t="s">
        <v>85</v>
      </c>
      <c r="Z1099">
        <f>HYPERLINK("https://hotelmonitor-cachepage.eclerx.com/savepage/tk_15427244871124146_sr_2029.html","info")</f>
        <v/>
      </c>
      <c r="AA1099" t="n">
        <v>120203</v>
      </c>
      <c r="AB1099" t="s"/>
      <c r="AC1099" t="s"/>
      <c r="AD1099" t="s">
        <v>86</v>
      </c>
      <c r="AE1099" t="s"/>
      <c r="AF1099" t="s"/>
      <c r="AG1099" t="s"/>
      <c r="AH1099" t="s"/>
      <c r="AI1099" t="s"/>
      <c r="AJ1099" t="s"/>
      <c r="AK1099" t="s">
        <v>87</v>
      </c>
      <c r="AL1099" t="s">
        <v>88</v>
      </c>
      <c r="AM1099" t="s"/>
      <c r="AN1099" t="s">
        <v>87</v>
      </c>
      <c r="AO1099" t="s"/>
      <c r="AP1099" t="n">
        <v>72</v>
      </c>
      <c r="AQ1099" t="s">
        <v>89</v>
      </c>
      <c r="AR1099" t="s">
        <v>90</v>
      </c>
      <c r="AS1099" t="s"/>
      <c r="AT1099" t="s">
        <v>91</v>
      </c>
      <c r="AU1099" t="s"/>
      <c r="AV1099" t="s"/>
      <c r="AW1099" t="s"/>
      <c r="AX1099" t="s"/>
      <c r="AY1099" t="n">
        <v>2444002</v>
      </c>
      <c r="AZ1099" t="s">
        <v>703</v>
      </c>
      <c r="BA1099" t="s"/>
      <c r="BB1099" t="n">
        <v>21065</v>
      </c>
      <c r="BC1099" t="n">
        <v>12.596608</v>
      </c>
      <c r="BD1099" t="n">
        <v>44.052782</v>
      </c>
      <c r="BE1099" t="s"/>
      <c r="BF1099" t="s"/>
      <c r="BG1099" t="s"/>
      <c r="BH1099" t="s"/>
      <c r="BI1099" t="s"/>
      <c r="BJ1099" t="s"/>
      <c r="BK1099" t="s"/>
      <c r="BL1099" t="s"/>
      <c r="BM1099" t="s"/>
      <c r="BN1099" t="s"/>
      <c r="BO1099" t="s"/>
      <c r="BP1099" t="s"/>
      <c r="BQ1099" t="s"/>
      <c r="BR1099" t="s">
        <v>93</v>
      </c>
    </row>
    <row r="1100" spans="1:70">
      <c r="A1100" t="s">
        <v>70</v>
      </c>
      <c r="B1100" t="s">
        <v>71</v>
      </c>
      <c r="C1100" t="s">
        <v>72</v>
      </c>
      <c r="D1100" t="n">
        <v>2</v>
      </c>
      <c r="E1100" t="s">
        <v>701</v>
      </c>
      <c r="F1100" t="n">
        <v>2035358</v>
      </c>
      <c r="G1100" t="s">
        <v>74</v>
      </c>
      <c r="H1100" t="s">
        <v>75</v>
      </c>
      <c r="I1100" t="s"/>
      <c r="J1100" t="s">
        <v>76</v>
      </c>
      <c r="K1100" t="n">
        <v>186</v>
      </c>
      <c r="L1100" t="s">
        <v>77</v>
      </c>
      <c r="M1100" t="s"/>
      <c r="N1100" t="s">
        <v>172</v>
      </c>
      <c r="O1100" t="s">
        <v>79</v>
      </c>
      <c r="P1100" t="s">
        <v>702</v>
      </c>
      <c r="Q1100" t="s"/>
      <c r="R1100" t="s">
        <v>253</v>
      </c>
      <c r="S1100" t="s">
        <v>284</v>
      </c>
      <c r="T1100" t="s">
        <v>82</v>
      </c>
      <c r="U1100" t="s"/>
      <c r="V1100" t="s">
        <v>83</v>
      </c>
      <c r="W1100" t="s">
        <v>84</v>
      </c>
      <c r="X1100" t="s"/>
      <c r="Y1100" t="s">
        <v>85</v>
      </c>
      <c r="Z1100">
        <f>HYPERLINK("https://hotelmonitor-cachepage.eclerx.com/savepage/tk_15427244871124146_sr_2029.html","info")</f>
        <v/>
      </c>
      <c r="AA1100" t="n">
        <v>120203</v>
      </c>
      <c r="AB1100" t="s"/>
      <c r="AC1100" t="s"/>
      <c r="AD1100" t="s">
        <v>86</v>
      </c>
      <c r="AE1100" t="s"/>
      <c r="AF1100" t="s"/>
      <c r="AG1100" t="s"/>
      <c r="AH1100" t="s"/>
      <c r="AI1100" t="s"/>
      <c r="AJ1100" t="s"/>
      <c r="AK1100" t="s">
        <v>87</v>
      </c>
      <c r="AL1100" t="s">
        <v>88</v>
      </c>
      <c r="AM1100" t="s"/>
      <c r="AN1100" t="s">
        <v>87</v>
      </c>
      <c r="AO1100" t="s"/>
      <c r="AP1100" t="n">
        <v>72</v>
      </c>
      <c r="AQ1100" t="s">
        <v>89</v>
      </c>
      <c r="AR1100" t="s">
        <v>96</v>
      </c>
      <c r="AS1100" t="s"/>
      <c r="AT1100" t="s">
        <v>91</v>
      </c>
      <c r="AU1100" t="s"/>
      <c r="AV1100" t="s"/>
      <c r="AW1100" t="s"/>
      <c r="AX1100" t="s"/>
      <c r="AY1100" t="n">
        <v>2444002</v>
      </c>
      <c r="AZ1100" t="s">
        <v>703</v>
      </c>
      <c r="BA1100" t="s"/>
      <c r="BB1100" t="n">
        <v>21065</v>
      </c>
      <c r="BC1100" t="n">
        <v>12.596608</v>
      </c>
      <c r="BD1100" t="n">
        <v>44.052782</v>
      </c>
      <c r="BE1100" t="s"/>
      <c r="BF1100" t="s"/>
      <c r="BG1100" t="s"/>
      <c r="BH1100" t="s"/>
      <c r="BI1100" t="s"/>
      <c r="BJ1100" t="s"/>
      <c r="BK1100" t="s"/>
      <c r="BL1100" t="s"/>
      <c r="BM1100" t="s"/>
      <c r="BN1100" t="s"/>
      <c r="BO1100" t="s"/>
      <c r="BP1100" t="s"/>
      <c r="BQ1100" t="s"/>
      <c r="BR1100" t="s">
        <v>93</v>
      </c>
    </row>
    <row r="1101" spans="1:70">
      <c r="A1101" t="s">
        <v>70</v>
      </c>
      <c r="B1101" t="s">
        <v>71</v>
      </c>
      <c r="C1101" t="s">
        <v>72</v>
      </c>
      <c r="D1101" t="n">
        <v>2</v>
      </c>
      <c r="E1101" t="s">
        <v>701</v>
      </c>
      <c r="F1101" t="n">
        <v>2035358</v>
      </c>
      <c r="G1101" t="s">
        <v>74</v>
      </c>
      <c r="H1101" t="s">
        <v>75</v>
      </c>
      <c r="I1101" t="s"/>
      <c r="J1101" t="s">
        <v>76</v>
      </c>
      <c r="K1101" t="n">
        <v>195</v>
      </c>
      <c r="L1101" t="s">
        <v>77</v>
      </c>
      <c r="M1101" t="s"/>
      <c r="N1101" t="s">
        <v>705</v>
      </c>
      <c r="O1101" t="s">
        <v>79</v>
      </c>
      <c r="P1101" t="s">
        <v>702</v>
      </c>
      <c r="Q1101" t="s"/>
      <c r="R1101" t="s">
        <v>253</v>
      </c>
      <c r="S1101" t="s">
        <v>706</v>
      </c>
      <c r="T1101" t="s">
        <v>82</v>
      </c>
      <c r="U1101" t="s"/>
      <c r="V1101" t="s">
        <v>83</v>
      </c>
      <c r="W1101" t="s">
        <v>84</v>
      </c>
      <c r="X1101" t="s"/>
      <c r="Y1101" t="s">
        <v>85</v>
      </c>
      <c r="Z1101">
        <f>HYPERLINK("https://hotelmonitor-cachepage.eclerx.com/savepage/tk_15427244871124146_sr_2029.html","info")</f>
        <v/>
      </c>
      <c r="AA1101" t="n">
        <v>120203</v>
      </c>
      <c r="AB1101" t="s"/>
      <c r="AC1101" t="s"/>
      <c r="AD1101" t="s">
        <v>86</v>
      </c>
      <c r="AE1101" t="s"/>
      <c r="AF1101" t="s"/>
      <c r="AG1101" t="s"/>
      <c r="AH1101" t="s"/>
      <c r="AI1101" t="s"/>
      <c r="AJ1101" t="s"/>
      <c r="AK1101" t="s">
        <v>87</v>
      </c>
      <c r="AL1101" t="s">
        <v>88</v>
      </c>
      <c r="AM1101" t="s"/>
      <c r="AN1101" t="s">
        <v>87</v>
      </c>
      <c r="AO1101" t="s"/>
      <c r="AP1101" t="n">
        <v>72</v>
      </c>
      <c r="AQ1101" t="s">
        <v>89</v>
      </c>
      <c r="AR1101" t="s">
        <v>96</v>
      </c>
      <c r="AS1101" t="s"/>
      <c r="AT1101" t="s">
        <v>91</v>
      </c>
      <c r="AU1101" t="s"/>
      <c r="AV1101" t="s"/>
      <c r="AW1101" t="s"/>
      <c r="AX1101" t="s"/>
      <c r="AY1101" t="n">
        <v>2444002</v>
      </c>
      <c r="AZ1101" t="s">
        <v>703</v>
      </c>
      <c r="BA1101" t="s"/>
      <c r="BB1101" t="n">
        <v>21065</v>
      </c>
      <c r="BC1101" t="n">
        <v>12.596608</v>
      </c>
      <c r="BD1101" t="n">
        <v>44.052782</v>
      </c>
      <c r="BE1101" t="s"/>
      <c r="BF1101" t="s"/>
      <c r="BG1101" t="s"/>
      <c r="BH1101" t="s"/>
      <c r="BI1101" t="s"/>
      <c r="BJ1101" t="s"/>
      <c r="BK1101" t="s"/>
      <c r="BL1101" t="s"/>
      <c r="BM1101" t="s"/>
      <c r="BN1101" t="s"/>
      <c r="BO1101" t="s"/>
      <c r="BP1101" t="s"/>
      <c r="BQ1101" t="s"/>
      <c r="BR1101" t="s">
        <v>93</v>
      </c>
    </row>
    <row r="1102" spans="1:70">
      <c r="A1102" t="s">
        <v>70</v>
      </c>
      <c r="B1102" t="s">
        <v>71</v>
      </c>
      <c r="C1102" t="s">
        <v>72</v>
      </c>
      <c r="D1102" t="n">
        <v>2</v>
      </c>
      <c r="E1102" t="s">
        <v>701</v>
      </c>
      <c r="F1102" t="n">
        <v>2035358</v>
      </c>
      <c r="G1102" t="s">
        <v>74</v>
      </c>
      <c r="H1102" t="s">
        <v>75</v>
      </c>
      <c r="I1102" t="s"/>
      <c r="J1102" t="s">
        <v>76</v>
      </c>
      <c r="K1102" t="n">
        <v>206</v>
      </c>
      <c r="L1102" t="s">
        <v>77</v>
      </c>
      <c r="M1102" t="s"/>
      <c r="N1102" t="s">
        <v>172</v>
      </c>
      <c r="O1102" t="s">
        <v>79</v>
      </c>
      <c r="P1102" t="s">
        <v>702</v>
      </c>
      <c r="Q1102" t="s"/>
      <c r="R1102" t="s">
        <v>253</v>
      </c>
      <c r="S1102" t="s">
        <v>707</v>
      </c>
      <c r="T1102" t="s">
        <v>82</v>
      </c>
      <c r="U1102" t="s"/>
      <c r="V1102" t="s">
        <v>83</v>
      </c>
      <c r="W1102" t="s">
        <v>84</v>
      </c>
      <c r="X1102" t="s"/>
      <c r="Y1102" t="s">
        <v>85</v>
      </c>
      <c r="Z1102">
        <f>HYPERLINK("https://hotelmonitor-cachepage.eclerx.com/savepage/tk_15427244871124146_sr_2029.html","info")</f>
        <v/>
      </c>
      <c r="AA1102" t="n">
        <v>120203</v>
      </c>
      <c r="AB1102" t="s"/>
      <c r="AC1102" t="s"/>
      <c r="AD1102" t="s">
        <v>86</v>
      </c>
      <c r="AE1102" t="s"/>
      <c r="AF1102" t="s"/>
      <c r="AG1102" t="s"/>
      <c r="AH1102" t="s"/>
      <c r="AI1102" t="s"/>
      <c r="AJ1102" t="s"/>
      <c r="AK1102" t="s">
        <v>87</v>
      </c>
      <c r="AL1102" t="s">
        <v>88</v>
      </c>
      <c r="AM1102" t="s"/>
      <c r="AN1102" t="s">
        <v>87</v>
      </c>
      <c r="AO1102" t="s"/>
      <c r="AP1102" t="n">
        <v>72</v>
      </c>
      <c r="AQ1102" t="s">
        <v>89</v>
      </c>
      <c r="AR1102" t="s">
        <v>96</v>
      </c>
      <c r="AS1102" t="s"/>
      <c r="AT1102" t="s">
        <v>91</v>
      </c>
      <c r="AU1102" t="s"/>
      <c r="AV1102" t="s"/>
      <c r="AW1102" t="s"/>
      <c r="AX1102" t="s"/>
      <c r="AY1102" t="n">
        <v>2444002</v>
      </c>
      <c r="AZ1102" t="s">
        <v>703</v>
      </c>
      <c r="BA1102" t="s"/>
      <c r="BB1102" t="n">
        <v>21065</v>
      </c>
      <c r="BC1102" t="n">
        <v>12.596608</v>
      </c>
      <c r="BD1102" t="n">
        <v>44.052782</v>
      </c>
      <c r="BE1102" t="s"/>
      <c r="BF1102" t="s"/>
      <c r="BG1102" t="s"/>
      <c r="BH1102" t="s"/>
      <c r="BI1102" t="s"/>
      <c r="BJ1102" t="s"/>
      <c r="BK1102" t="s"/>
      <c r="BL1102" t="s"/>
      <c r="BM1102" t="s"/>
      <c r="BN1102" t="s"/>
      <c r="BO1102" t="s"/>
      <c r="BP1102" t="s"/>
      <c r="BQ1102" t="s"/>
      <c r="BR1102" t="s">
        <v>93</v>
      </c>
    </row>
    <row r="1103" spans="1:70">
      <c r="A1103" t="s">
        <v>70</v>
      </c>
      <c r="B1103" t="s">
        <v>71</v>
      </c>
      <c r="C1103" t="s">
        <v>72</v>
      </c>
      <c r="D1103" t="n">
        <v>2</v>
      </c>
      <c r="E1103" t="s">
        <v>701</v>
      </c>
      <c r="F1103" t="n">
        <v>2035358</v>
      </c>
      <c r="G1103" t="s">
        <v>74</v>
      </c>
      <c r="H1103" t="s">
        <v>75</v>
      </c>
      <c r="I1103" t="s"/>
      <c r="J1103" t="s">
        <v>76</v>
      </c>
      <c r="K1103" t="n">
        <v>212</v>
      </c>
      <c r="L1103" t="s">
        <v>77</v>
      </c>
      <c r="M1103" t="s"/>
      <c r="N1103" t="s">
        <v>708</v>
      </c>
      <c r="O1103" t="s">
        <v>79</v>
      </c>
      <c r="P1103" t="s">
        <v>702</v>
      </c>
      <c r="Q1103" t="s"/>
      <c r="R1103" t="s">
        <v>253</v>
      </c>
      <c r="S1103" t="s">
        <v>709</v>
      </c>
      <c r="T1103" t="s">
        <v>82</v>
      </c>
      <c r="U1103" t="s"/>
      <c r="V1103" t="s">
        <v>83</v>
      </c>
      <c r="W1103" t="s">
        <v>84</v>
      </c>
      <c r="X1103" t="s"/>
      <c r="Y1103" t="s">
        <v>85</v>
      </c>
      <c r="Z1103">
        <f>HYPERLINK("https://hotelmonitor-cachepage.eclerx.com/savepage/tk_15427244871124146_sr_2029.html","info")</f>
        <v/>
      </c>
      <c r="AA1103" t="n">
        <v>120203</v>
      </c>
      <c r="AB1103" t="s"/>
      <c r="AC1103" t="s"/>
      <c r="AD1103" t="s">
        <v>86</v>
      </c>
      <c r="AE1103" t="s"/>
      <c r="AF1103" t="s"/>
      <c r="AG1103" t="s"/>
      <c r="AH1103" t="s"/>
      <c r="AI1103" t="s"/>
      <c r="AJ1103" t="s"/>
      <c r="AK1103" t="s">
        <v>87</v>
      </c>
      <c r="AL1103" t="s">
        <v>88</v>
      </c>
      <c r="AM1103" t="s"/>
      <c r="AN1103" t="s">
        <v>87</v>
      </c>
      <c r="AO1103" t="s"/>
      <c r="AP1103" t="n">
        <v>72</v>
      </c>
      <c r="AQ1103" t="s">
        <v>89</v>
      </c>
      <c r="AR1103" t="s">
        <v>90</v>
      </c>
      <c r="AS1103" t="s"/>
      <c r="AT1103" t="s">
        <v>91</v>
      </c>
      <c r="AU1103" t="s"/>
      <c r="AV1103" t="s"/>
      <c r="AW1103" t="s"/>
      <c r="AX1103" t="s"/>
      <c r="AY1103" t="n">
        <v>2444002</v>
      </c>
      <c r="AZ1103" t="s">
        <v>703</v>
      </c>
      <c r="BA1103" t="s"/>
      <c r="BB1103" t="n">
        <v>21065</v>
      </c>
      <c r="BC1103" t="n">
        <v>12.596608</v>
      </c>
      <c r="BD1103" t="n">
        <v>44.052782</v>
      </c>
      <c r="BE1103" t="s"/>
      <c r="BF1103" t="s"/>
      <c r="BG1103" t="s"/>
      <c r="BH1103" t="s"/>
      <c r="BI1103" t="s"/>
      <c r="BJ1103" t="s"/>
      <c r="BK1103" t="s"/>
      <c r="BL1103" t="s"/>
      <c r="BM1103" t="s"/>
      <c r="BN1103" t="s"/>
      <c r="BO1103" t="s"/>
      <c r="BP1103" t="s"/>
      <c r="BQ1103" t="s"/>
      <c r="BR1103" t="s">
        <v>93</v>
      </c>
    </row>
    <row r="1104" spans="1:70">
      <c r="A1104" t="s">
        <v>70</v>
      </c>
      <c r="B1104" t="s">
        <v>71</v>
      </c>
      <c r="C1104" t="s">
        <v>72</v>
      </c>
      <c r="D1104" t="n">
        <v>2</v>
      </c>
      <c r="E1104" t="s">
        <v>701</v>
      </c>
      <c r="F1104" t="n">
        <v>2035358</v>
      </c>
      <c r="G1104" t="s">
        <v>74</v>
      </c>
      <c r="H1104" t="s">
        <v>75</v>
      </c>
      <c r="I1104" t="s"/>
      <c r="J1104" t="s">
        <v>76</v>
      </c>
      <c r="K1104" t="n">
        <v>216</v>
      </c>
      <c r="L1104" t="s">
        <v>77</v>
      </c>
      <c r="M1104" t="s"/>
      <c r="N1104" t="s">
        <v>710</v>
      </c>
      <c r="O1104" t="s">
        <v>79</v>
      </c>
      <c r="P1104" t="s">
        <v>702</v>
      </c>
      <c r="Q1104" t="s"/>
      <c r="R1104" t="s">
        <v>253</v>
      </c>
      <c r="S1104" t="s">
        <v>565</v>
      </c>
      <c r="T1104" t="s">
        <v>82</v>
      </c>
      <c r="U1104" t="s"/>
      <c r="V1104" t="s">
        <v>83</v>
      </c>
      <c r="W1104" t="s">
        <v>84</v>
      </c>
      <c r="X1104" t="s"/>
      <c r="Y1104" t="s">
        <v>85</v>
      </c>
      <c r="Z1104">
        <f>HYPERLINK("https://hotelmonitor-cachepage.eclerx.com/savepage/tk_15427244871124146_sr_2029.html","info")</f>
        <v/>
      </c>
      <c r="AA1104" t="n">
        <v>120203</v>
      </c>
      <c r="AB1104" t="s"/>
      <c r="AC1104" t="s"/>
      <c r="AD1104" t="s">
        <v>86</v>
      </c>
      <c r="AE1104" t="s"/>
      <c r="AF1104" t="s"/>
      <c r="AG1104" t="s"/>
      <c r="AH1104" t="s"/>
      <c r="AI1104" t="s"/>
      <c r="AJ1104" t="s"/>
      <c r="AK1104" t="s">
        <v>87</v>
      </c>
      <c r="AL1104" t="s">
        <v>88</v>
      </c>
      <c r="AM1104" t="s"/>
      <c r="AN1104" t="s">
        <v>87</v>
      </c>
      <c r="AO1104" t="s"/>
      <c r="AP1104" t="n">
        <v>72</v>
      </c>
      <c r="AQ1104" t="s">
        <v>89</v>
      </c>
      <c r="AR1104" t="s">
        <v>90</v>
      </c>
      <c r="AS1104" t="s"/>
      <c r="AT1104" t="s">
        <v>91</v>
      </c>
      <c r="AU1104" t="s"/>
      <c r="AV1104" t="s"/>
      <c r="AW1104" t="s"/>
      <c r="AX1104" t="s"/>
      <c r="AY1104" t="n">
        <v>2444002</v>
      </c>
      <c r="AZ1104" t="s">
        <v>703</v>
      </c>
      <c r="BA1104" t="s"/>
      <c r="BB1104" t="n">
        <v>21065</v>
      </c>
      <c r="BC1104" t="n">
        <v>12.596608</v>
      </c>
      <c r="BD1104" t="n">
        <v>44.052782</v>
      </c>
      <c r="BE1104" t="s"/>
      <c r="BF1104" t="s"/>
      <c r="BG1104" t="s"/>
      <c r="BH1104" t="s"/>
      <c r="BI1104" t="s"/>
      <c r="BJ1104" t="s"/>
      <c r="BK1104" t="s"/>
      <c r="BL1104" t="s"/>
      <c r="BM1104" t="s"/>
      <c r="BN1104" t="s"/>
      <c r="BO1104" t="s"/>
      <c r="BP1104" t="s"/>
      <c r="BQ1104" t="s"/>
      <c r="BR1104" t="s">
        <v>93</v>
      </c>
    </row>
    <row r="1105" spans="1:70">
      <c r="A1105" t="s">
        <v>70</v>
      </c>
      <c r="B1105" t="s">
        <v>71</v>
      </c>
      <c r="C1105" t="s">
        <v>72</v>
      </c>
      <c r="D1105" t="n">
        <v>2</v>
      </c>
      <c r="E1105" t="s">
        <v>701</v>
      </c>
      <c r="F1105" t="n">
        <v>2035358</v>
      </c>
      <c r="G1105" t="s">
        <v>74</v>
      </c>
      <c r="H1105" t="s">
        <v>75</v>
      </c>
      <c r="I1105" t="s"/>
      <c r="J1105" t="s">
        <v>76</v>
      </c>
      <c r="K1105" t="n">
        <v>216</v>
      </c>
      <c r="L1105" t="s">
        <v>77</v>
      </c>
      <c r="M1105" t="s"/>
      <c r="N1105" t="s">
        <v>711</v>
      </c>
      <c r="O1105" t="s">
        <v>79</v>
      </c>
      <c r="P1105" t="s">
        <v>702</v>
      </c>
      <c r="Q1105" t="s"/>
      <c r="R1105" t="s">
        <v>253</v>
      </c>
      <c r="S1105" t="s">
        <v>565</v>
      </c>
      <c r="T1105" t="s">
        <v>82</v>
      </c>
      <c r="U1105" t="s"/>
      <c r="V1105" t="s">
        <v>83</v>
      </c>
      <c r="W1105" t="s">
        <v>84</v>
      </c>
      <c r="X1105" t="s"/>
      <c r="Y1105" t="s">
        <v>85</v>
      </c>
      <c r="Z1105">
        <f>HYPERLINK("https://hotelmonitor-cachepage.eclerx.com/savepage/tk_15427244871124146_sr_2029.html","info")</f>
        <v/>
      </c>
      <c r="AA1105" t="n">
        <v>120203</v>
      </c>
      <c r="AB1105" t="s"/>
      <c r="AC1105" t="s"/>
      <c r="AD1105" t="s">
        <v>86</v>
      </c>
      <c r="AE1105" t="s"/>
      <c r="AF1105" t="s"/>
      <c r="AG1105" t="s"/>
      <c r="AH1105" t="s"/>
      <c r="AI1105" t="s"/>
      <c r="AJ1105" t="s"/>
      <c r="AK1105" t="s">
        <v>87</v>
      </c>
      <c r="AL1105" t="s">
        <v>88</v>
      </c>
      <c r="AM1105" t="s"/>
      <c r="AN1105" t="s">
        <v>87</v>
      </c>
      <c r="AO1105" t="s"/>
      <c r="AP1105" t="n">
        <v>72</v>
      </c>
      <c r="AQ1105" t="s">
        <v>89</v>
      </c>
      <c r="AR1105" t="s">
        <v>90</v>
      </c>
      <c r="AS1105" t="s"/>
      <c r="AT1105" t="s">
        <v>91</v>
      </c>
      <c r="AU1105" t="s"/>
      <c r="AV1105" t="s"/>
      <c r="AW1105" t="s"/>
      <c r="AX1105" t="s"/>
      <c r="AY1105" t="n">
        <v>2444002</v>
      </c>
      <c r="AZ1105" t="s">
        <v>703</v>
      </c>
      <c r="BA1105" t="s"/>
      <c r="BB1105" t="n">
        <v>21065</v>
      </c>
      <c r="BC1105" t="n">
        <v>12.596608</v>
      </c>
      <c r="BD1105" t="n">
        <v>44.052782</v>
      </c>
      <c r="BE1105" t="s"/>
      <c r="BF1105" t="s"/>
      <c r="BG1105" t="s"/>
      <c r="BH1105" t="s"/>
      <c r="BI1105" t="s"/>
      <c r="BJ1105" t="s"/>
      <c r="BK1105" t="s"/>
      <c r="BL1105" t="s"/>
      <c r="BM1105" t="s"/>
      <c r="BN1105" t="s"/>
      <c r="BO1105" t="s"/>
      <c r="BP1105" t="s"/>
      <c r="BQ1105" t="s"/>
      <c r="BR1105" t="s">
        <v>93</v>
      </c>
    </row>
    <row r="1106" spans="1:70">
      <c r="A1106" t="s">
        <v>70</v>
      </c>
      <c r="B1106" t="s">
        <v>71</v>
      </c>
      <c r="C1106" t="s">
        <v>72</v>
      </c>
      <c r="D1106" t="n">
        <v>2</v>
      </c>
      <c r="E1106" t="s">
        <v>701</v>
      </c>
      <c r="F1106" t="n">
        <v>2035358</v>
      </c>
      <c r="G1106" t="s">
        <v>74</v>
      </c>
      <c r="H1106" t="s">
        <v>75</v>
      </c>
      <c r="I1106" t="s"/>
      <c r="J1106" t="s">
        <v>76</v>
      </c>
      <c r="K1106" t="n">
        <v>227</v>
      </c>
      <c r="L1106" t="s">
        <v>77</v>
      </c>
      <c r="M1106" t="s"/>
      <c r="N1106" t="s">
        <v>712</v>
      </c>
      <c r="O1106" t="s">
        <v>79</v>
      </c>
      <c r="P1106" t="s">
        <v>702</v>
      </c>
      <c r="Q1106" t="s"/>
      <c r="R1106" t="s">
        <v>253</v>
      </c>
      <c r="S1106" t="s">
        <v>713</v>
      </c>
      <c r="T1106" t="s">
        <v>82</v>
      </c>
      <c r="U1106" t="s"/>
      <c r="V1106" t="s">
        <v>83</v>
      </c>
      <c r="W1106" t="s">
        <v>84</v>
      </c>
      <c r="X1106" t="s"/>
      <c r="Y1106" t="s">
        <v>85</v>
      </c>
      <c r="Z1106">
        <f>HYPERLINK("https://hotelmonitor-cachepage.eclerx.com/savepage/tk_15427244871124146_sr_2029.html","info")</f>
        <v/>
      </c>
      <c r="AA1106" t="n">
        <v>120203</v>
      </c>
      <c r="AB1106" t="s"/>
      <c r="AC1106" t="s"/>
      <c r="AD1106" t="s">
        <v>86</v>
      </c>
      <c r="AE1106" t="s"/>
      <c r="AF1106" t="s"/>
      <c r="AG1106" t="s"/>
      <c r="AH1106" t="s"/>
      <c r="AI1106" t="s"/>
      <c r="AJ1106" t="s"/>
      <c r="AK1106" t="s">
        <v>87</v>
      </c>
      <c r="AL1106" t="s">
        <v>88</v>
      </c>
      <c r="AM1106" t="s"/>
      <c r="AN1106" t="s">
        <v>87</v>
      </c>
      <c r="AO1106" t="s"/>
      <c r="AP1106" t="n">
        <v>72</v>
      </c>
      <c r="AQ1106" t="s">
        <v>89</v>
      </c>
      <c r="AR1106" t="s">
        <v>96</v>
      </c>
      <c r="AS1106" t="s"/>
      <c r="AT1106" t="s">
        <v>91</v>
      </c>
      <c r="AU1106" t="s"/>
      <c r="AV1106" t="s"/>
      <c r="AW1106" t="s"/>
      <c r="AX1106" t="s"/>
      <c r="AY1106" t="n">
        <v>2444002</v>
      </c>
      <c r="AZ1106" t="s">
        <v>703</v>
      </c>
      <c r="BA1106" t="s"/>
      <c r="BB1106" t="n">
        <v>21065</v>
      </c>
      <c r="BC1106" t="n">
        <v>12.596608</v>
      </c>
      <c r="BD1106" t="n">
        <v>44.052782</v>
      </c>
      <c r="BE1106" t="s"/>
      <c r="BF1106" t="s"/>
      <c r="BG1106" t="s"/>
      <c r="BH1106" t="s"/>
      <c r="BI1106" t="s"/>
      <c r="BJ1106" t="s"/>
      <c r="BK1106" t="s"/>
      <c r="BL1106" t="s"/>
      <c r="BM1106" t="s"/>
      <c r="BN1106" t="s"/>
      <c r="BO1106" t="s"/>
      <c r="BP1106" t="s"/>
      <c r="BQ1106" t="s"/>
      <c r="BR1106" t="s">
        <v>93</v>
      </c>
    </row>
    <row r="1107" spans="1:70">
      <c r="A1107" t="s">
        <v>70</v>
      </c>
      <c r="B1107" t="s">
        <v>71</v>
      </c>
      <c r="C1107" t="s">
        <v>72</v>
      </c>
      <c r="D1107" t="n">
        <v>2</v>
      </c>
      <c r="E1107" t="s">
        <v>701</v>
      </c>
      <c r="F1107" t="n">
        <v>2035358</v>
      </c>
      <c r="G1107" t="s">
        <v>74</v>
      </c>
      <c r="H1107" t="s">
        <v>75</v>
      </c>
      <c r="I1107" t="s"/>
      <c r="J1107" t="s">
        <v>76</v>
      </c>
      <c r="K1107" t="n">
        <v>252</v>
      </c>
      <c r="L1107" t="s">
        <v>77</v>
      </c>
      <c r="M1107" t="s"/>
      <c r="N1107" t="s">
        <v>712</v>
      </c>
      <c r="O1107" t="s">
        <v>79</v>
      </c>
      <c r="P1107" t="s">
        <v>702</v>
      </c>
      <c r="Q1107" t="s"/>
      <c r="R1107" t="s">
        <v>253</v>
      </c>
      <c r="S1107" t="s">
        <v>159</v>
      </c>
      <c r="T1107" t="s">
        <v>82</v>
      </c>
      <c r="U1107" t="s"/>
      <c r="V1107" t="s">
        <v>83</v>
      </c>
      <c r="W1107" t="s">
        <v>84</v>
      </c>
      <c r="X1107" t="s"/>
      <c r="Y1107" t="s">
        <v>85</v>
      </c>
      <c r="Z1107">
        <f>HYPERLINK("https://hotelmonitor-cachepage.eclerx.com/savepage/tk_15427244871124146_sr_2029.html","info")</f>
        <v/>
      </c>
      <c r="AA1107" t="n">
        <v>120203</v>
      </c>
      <c r="AB1107" t="s"/>
      <c r="AC1107" t="s"/>
      <c r="AD1107" t="s">
        <v>86</v>
      </c>
      <c r="AE1107" t="s"/>
      <c r="AF1107" t="s"/>
      <c r="AG1107" t="s"/>
      <c r="AH1107" t="s"/>
      <c r="AI1107" t="s"/>
      <c r="AJ1107" t="s"/>
      <c r="AK1107" t="s">
        <v>87</v>
      </c>
      <c r="AL1107" t="s">
        <v>88</v>
      </c>
      <c r="AM1107" t="s"/>
      <c r="AN1107" t="s">
        <v>87</v>
      </c>
      <c r="AO1107" t="s"/>
      <c r="AP1107" t="n">
        <v>72</v>
      </c>
      <c r="AQ1107" t="s">
        <v>89</v>
      </c>
      <c r="AR1107" t="s">
        <v>96</v>
      </c>
      <c r="AS1107" t="s"/>
      <c r="AT1107" t="s">
        <v>91</v>
      </c>
      <c r="AU1107" t="s"/>
      <c r="AV1107" t="s"/>
      <c r="AW1107" t="s"/>
      <c r="AX1107" t="s"/>
      <c r="AY1107" t="n">
        <v>2444002</v>
      </c>
      <c r="AZ1107" t="s">
        <v>703</v>
      </c>
      <c r="BA1107" t="s"/>
      <c r="BB1107" t="n">
        <v>21065</v>
      </c>
      <c r="BC1107" t="n">
        <v>12.596608</v>
      </c>
      <c r="BD1107" t="n">
        <v>44.052782</v>
      </c>
      <c r="BE1107" t="s"/>
      <c r="BF1107" t="s"/>
      <c r="BG1107" t="s"/>
      <c r="BH1107" t="s"/>
      <c r="BI1107" t="s"/>
      <c r="BJ1107" t="s"/>
      <c r="BK1107" t="s"/>
      <c r="BL1107" t="s"/>
      <c r="BM1107" t="s"/>
      <c r="BN1107" t="s"/>
      <c r="BO1107" t="s"/>
      <c r="BP1107" t="s"/>
      <c r="BQ1107" t="s"/>
      <c r="BR1107" t="s">
        <v>93</v>
      </c>
    </row>
    <row r="1108" spans="1:70">
      <c r="A1108" t="s">
        <v>70</v>
      </c>
      <c r="B1108" t="s">
        <v>71</v>
      </c>
      <c r="C1108" t="s">
        <v>72</v>
      </c>
      <c r="D1108" t="n">
        <v>2</v>
      </c>
      <c r="E1108" t="s">
        <v>701</v>
      </c>
      <c r="F1108" t="n">
        <v>2035358</v>
      </c>
      <c r="G1108" t="s">
        <v>74</v>
      </c>
      <c r="H1108" t="s">
        <v>75</v>
      </c>
      <c r="I1108" t="s"/>
      <c r="J1108" t="s">
        <v>76</v>
      </c>
      <c r="K1108" t="n">
        <v>283</v>
      </c>
      <c r="L1108" t="s">
        <v>77</v>
      </c>
      <c r="M1108" t="s"/>
      <c r="N1108" t="s">
        <v>714</v>
      </c>
      <c r="O1108" t="s">
        <v>79</v>
      </c>
      <c r="P1108" t="s">
        <v>702</v>
      </c>
      <c r="Q1108" t="s"/>
      <c r="R1108" t="s">
        <v>253</v>
      </c>
      <c r="S1108" t="s">
        <v>270</v>
      </c>
      <c r="T1108" t="s">
        <v>82</v>
      </c>
      <c r="U1108" t="s"/>
      <c r="V1108" t="s">
        <v>83</v>
      </c>
      <c r="W1108" t="s">
        <v>84</v>
      </c>
      <c r="X1108" t="s"/>
      <c r="Y1108" t="s">
        <v>85</v>
      </c>
      <c r="Z1108">
        <f>HYPERLINK("https://hotelmonitor-cachepage.eclerx.com/savepage/tk_15427244871124146_sr_2029.html","info")</f>
        <v/>
      </c>
      <c r="AA1108" t="n">
        <v>120203</v>
      </c>
      <c r="AB1108" t="s"/>
      <c r="AC1108" t="s"/>
      <c r="AD1108" t="s">
        <v>86</v>
      </c>
      <c r="AE1108" t="s"/>
      <c r="AF1108" t="s"/>
      <c r="AG1108" t="s"/>
      <c r="AH1108" t="s"/>
      <c r="AI1108" t="s"/>
      <c r="AJ1108" t="s"/>
      <c r="AK1108" t="s">
        <v>87</v>
      </c>
      <c r="AL1108" t="s">
        <v>88</v>
      </c>
      <c r="AM1108" t="s"/>
      <c r="AN1108" t="s">
        <v>87</v>
      </c>
      <c r="AO1108" t="s"/>
      <c r="AP1108" t="n">
        <v>72</v>
      </c>
      <c r="AQ1108" t="s">
        <v>89</v>
      </c>
      <c r="AR1108" t="s">
        <v>90</v>
      </c>
      <c r="AS1108" t="s"/>
      <c r="AT1108" t="s">
        <v>91</v>
      </c>
      <c r="AU1108" t="s"/>
      <c r="AV1108" t="s"/>
      <c r="AW1108" t="s"/>
      <c r="AX1108" t="s"/>
      <c r="AY1108" t="n">
        <v>2444002</v>
      </c>
      <c r="AZ1108" t="s">
        <v>703</v>
      </c>
      <c r="BA1108" t="s"/>
      <c r="BB1108" t="n">
        <v>21065</v>
      </c>
      <c r="BC1108" t="n">
        <v>12.596608</v>
      </c>
      <c r="BD1108" t="n">
        <v>44.052782</v>
      </c>
      <c r="BE1108" t="s"/>
      <c r="BF1108" t="s"/>
      <c r="BG1108" t="s"/>
      <c r="BH1108" t="s"/>
      <c r="BI1108" t="s"/>
      <c r="BJ1108" t="s"/>
      <c r="BK1108" t="s"/>
      <c r="BL1108" t="s"/>
      <c r="BM1108" t="s"/>
      <c r="BN1108" t="s"/>
      <c r="BO1108" t="s"/>
      <c r="BP1108" t="s"/>
      <c r="BQ1108" t="s"/>
      <c r="BR1108" t="s">
        <v>93</v>
      </c>
    </row>
    <row r="1109" spans="1:70">
      <c r="A1109" t="s">
        <v>70</v>
      </c>
      <c r="B1109" t="s">
        <v>71</v>
      </c>
      <c r="C1109" t="s">
        <v>72</v>
      </c>
      <c r="D1109" t="n">
        <v>2</v>
      </c>
      <c r="E1109" t="s">
        <v>715</v>
      </c>
      <c r="F1109" t="n">
        <v>-1</v>
      </c>
      <c r="G1109" t="s">
        <v>74</v>
      </c>
      <c r="H1109" t="s">
        <v>75</v>
      </c>
      <c r="I1109" t="s"/>
      <c r="J1109" t="s">
        <v>76</v>
      </c>
      <c r="K1109" t="n">
        <v>69</v>
      </c>
      <c r="L1109" t="s">
        <v>77</v>
      </c>
      <c r="M1109" t="s"/>
      <c r="N1109" t="s">
        <v>529</v>
      </c>
      <c r="O1109" t="s">
        <v>79</v>
      </c>
      <c r="P1109" t="s">
        <v>715</v>
      </c>
      <c r="Q1109" t="s"/>
      <c r="R1109" t="s">
        <v>80</v>
      </c>
      <c r="S1109" t="s">
        <v>170</v>
      </c>
      <c r="T1109" t="s">
        <v>82</v>
      </c>
      <c r="U1109" t="s"/>
      <c r="V1109" t="s">
        <v>83</v>
      </c>
      <c r="W1109" t="s">
        <v>84</v>
      </c>
      <c r="X1109" t="s"/>
      <c r="Y1109" t="s">
        <v>85</v>
      </c>
      <c r="Z1109">
        <f>HYPERLINK("https://hotelmonitor-cachepage.eclerx.com/savepage/tk_15427246150923753_sr_2029.html","info")</f>
        <v/>
      </c>
      <c r="AA1109" t="n">
        <v>-2442586</v>
      </c>
      <c r="AB1109" t="s"/>
      <c r="AC1109" t="s"/>
      <c r="AD1109" t="s">
        <v>86</v>
      </c>
      <c r="AE1109" t="s"/>
      <c r="AF1109" t="s"/>
      <c r="AG1109" t="s"/>
      <c r="AH1109" t="s"/>
      <c r="AI1109" t="s"/>
      <c r="AJ1109" t="s"/>
      <c r="AK1109" t="s">
        <v>87</v>
      </c>
      <c r="AL1109" t="s">
        <v>88</v>
      </c>
      <c r="AM1109" t="s"/>
      <c r="AN1109" t="s">
        <v>87</v>
      </c>
      <c r="AO1109" t="s"/>
      <c r="AP1109" t="n">
        <v>124</v>
      </c>
      <c r="AQ1109" t="s">
        <v>89</v>
      </c>
      <c r="AR1109" t="s">
        <v>90</v>
      </c>
      <c r="AS1109" t="s"/>
      <c r="AT1109" t="s">
        <v>91</v>
      </c>
      <c r="AU1109" t="s"/>
      <c r="AV1109" t="s"/>
      <c r="AW1109" t="s"/>
      <c r="AX1109" t="s"/>
      <c r="AY1109" t="n">
        <v>2442586</v>
      </c>
      <c r="AZ1109" t="s">
        <v>716</v>
      </c>
      <c r="BA1109" t="s"/>
      <c r="BB1109" t="n">
        <v>100862</v>
      </c>
      <c r="BC1109" t="n">
        <v>13.497948</v>
      </c>
      <c r="BD1109" t="n">
        <v>43.6068</v>
      </c>
      <c r="BE1109" t="s"/>
      <c r="BF1109" t="s"/>
      <c r="BG1109" t="s"/>
      <c r="BH1109" t="s"/>
      <c r="BI1109" t="s"/>
      <c r="BJ1109" t="s"/>
      <c r="BK1109" t="s"/>
      <c r="BL1109" t="s"/>
      <c r="BM1109" t="s"/>
      <c r="BN1109" t="s"/>
      <c r="BO1109" t="s"/>
      <c r="BP1109" t="s"/>
      <c r="BQ1109" t="s"/>
      <c r="BR1109" t="s">
        <v>104</v>
      </c>
    </row>
    <row r="1110" spans="1:70">
      <c r="A1110" t="s">
        <v>70</v>
      </c>
      <c r="B1110" t="s">
        <v>71</v>
      </c>
      <c r="C1110" t="s">
        <v>72</v>
      </c>
      <c r="D1110" t="n">
        <v>2</v>
      </c>
      <c r="E1110" t="s">
        <v>715</v>
      </c>
      <c r="F1110" t="n">
        <v>-1</v>
      </c>
      <c r="G1110" t="s">
        <v>74</v>
      </c>
      <c r="H1110" t="s">
        <v>75</v>
      </c>
      <c r="I1110" t="s"/>
      <c r="J1110" t="s">
        <v>76</v>
      </c>
      <c r="K1110" t="n">
        <v>74</v>
      </c>
      <c r="L1110" t="s">
        <v>77</v>
      </c>
      <c r="M1110" t="s"/>
      <c r="N1110" t="s">
        <v>129</v>
      </c>
      <c r="O1110" t="s">
        <v>79</v>
      </c>
      <c r="P1110" t="s">
        <v>715</v>
      </c>
      <c r="Q1110" t="s"/>
      <c r="R1110" t="s">
        <v>80</v>
      </c>
      <c r="S1110" t="s">
        <v>287</v>
      </c>
      <c r="T1110" t="s">
        <v>82</v>
      </c>
      <c r="U1110" t="s"/>
      <c r="V1110" t="s">
        <v>83</v>
      </c>
      <c r="W1110" t="s">
        <v>84</v>
      </c>
      <c r="X1110" t="s"/>
      <c r="Y1110" t="s">
        <v>85</v>
      </c>
      <c r="Z1110">
        <f>HYPERLINK("https://hotelmonitor-cachepage.eclerx.com/savepage/tk_15427246150923753_sr_2029.html","info")</f>
        <v/>
      </c>
      <c r="AA1110" t="n">
        <v>-2442586</v>
      </c>
      <c r="AB1110" t="s"/>
      <c r="AC1110" t="s"/>
      <c r="AD1110" t="s">
        <v>86</v>
      </c>
      <c r="AE1110" t="s"/>
      <c r="AF1110" t="s"/>
      <c r="AG1110" t="s"/>
      <c r="AH1110" t="s"/>
      <c r="AI1110" t="s"/>
      <c r="AJ1110" t="s"/>
      <c r="AK1110" t="s">
        <v>87</v>
      </c>
      <c r="AL1110" t="s">
        <v>88</v>
      </c>
      <c r="AM1110" t="s"/>
      <c r="AN1110" t="s">
        <v>87</v>
      </c>
      <c r="AO1110" t="s"/>
      <c r="AP1110" t="n">
        <v>124</v>
      </c>
      <c r="AQ1110" t="s">
        <v>89</v>
      </c>
      <c r="AR1110" t="s">
        <v>90</v>
      </c>
      <c r="AS1110" t="s"/>
      <c r="AT1110" t="s">
        <v>91</v>
      </c>
      <c r="AU1110" t="s"/>
      <c r="AV1110" t="s"/>
      <c r="AW1110" t="s"/>
      <c r="AX1110" t="s"/>
      <c r="AY1110" t="n">
        <v>2442586</v>
      </c>
      <c r="AZ1110" t="s">
        <v>716</v>
      </c>
      <c r="BA1110" t="s"/>
      <c r="BB1110" t="n">
        <v>100862</v>
      </c>
      <c r="BC1110" t="n">
        <v>13.497948</v>
      </c>
      <c r="BD1110" t="n">
        <v>43.6068</v>
      </c>
      <c r="BE1110" t="s"/>
      <c r="BF1110" t="s"/>
      <c r="BG1110" t="s"/>
      <c r="BH1110" t="s"/>
      <c r="BI1110" t="s"/>
      <c r="BJ1110" t="s"/>
      <c r="BK1110" t="s"/>
      <c r="BL1110" t="s"/>
      <c r="BM1110" t="s"/>
      <c r="BN1110" t="s"/>
      <c r="BO1110" t="s"/>
      <c r="BP1110" t="s"/>
      <c r="BQ1110" t="s"/>
      <c r="BR1110" t="s">
        <v>104</v>
      </c>
    </row>
    <row r="1111" spans="1:70">
      <c r="A1111" t="s">
        <v>70</v>
      </c>
      <c r="B1111" t="s">
        <v>71</v>
      </c>
      <c r="C1111" t="s">
        <v>72</v>
      </c>
      <c r="D1111" t="n">
        <v>2</v>
      </c>
      <c r="E1111" t="s">
        <v>715</v>
      </c>
      <c r="F1111" t="n">
        <v>-1</v>
      </c>
      <c r="G1111" t="s">
        <v>74</v>
      </c>
      <c r="H1111" t="s">
        <v>75</v>
      </c>
      <c r="I1111" t="s"/>
      <c r="J1111" t="s">
        <v>76</v>
      </c>
      <c r="K1111" t="n">
        <v>82</v>
      </c>
      <c r="L1111" t="s">
        <v>77</v>
      </c>
      <c r="M1111" t="s"/>
      <c r="N1111" t="s">
        <v>138</v>
      </c>
      <c r="O1111" t="s">
        <v>79</v>
      </c>
      <c r="P1111" t="s">
        <v>715</v>
      </c>
      <c r="Q1111" t="s"/>
      <c r="R1111" t="s">
        <v>80</v>
      </c>
      <c r="S1111" t="s">
        <v>424</v>
      </c>
      <c r="T1111" t="s">
        <v>82</v>
      </c>
      <c r="U1111" t="s"/>
      <c r="V1111" t="s">
        <v>83</v>
      </c>
      <c r="W1111" t="s">
        <v>84</v>
      </c>
      <c r="X1111" t="s"/>
      <c r="Y1111" t="s">
        <v>85</v>
      </c>
      <c r="Z1111">
        <f>HYPERLINK("https://hotelmonitor-cachepage.eclerx.com/savepage/tk_15427246150923753_sr_2029.html","info")</f>
        <v/>
      </c>
      <c r="AA1111" t="n">
        <v>-2442586</v>
      </c>
      <c r="AB1111" t="s"/>
      <c r="AC1111" t="s"/>
      <c r="AD1111" t="s">
        <v>86</v>
      </c>
      <c r="AE1111" t="s"/>
      <c r="AF1111" t="s"/>
      <c r="AG1111" t="s"/>
      <c r="AH1111" t="s"/>
      <c r="AI1111" t="s"/>
      <c r="AJ1111" t="s"/>
      <c r="AK1111" t="s">
        <v>87</v>
      </c>
      <c r="AL1111" t="s">
        <v>88</v>
      </c>
      <c r="AM1111" t="s"/>
      <c r="AN1111" t="s">
        <v>87</v>
      </c>
      <c r="AO1111" t="s"/>
      <c r="AP1111" t="n">
        <v>124</v>
      </c>
      <c r="AQ1111" t="s">
        <v>89</v>
      </c>
      <c r="AR1111" t="s">
        <v>96</v>
      </c>
      <c r="AS1111" t="s"/>
      <c r="AT1111" t="s">
        <v>91</v>
      </c>
      <c r="AU1111" t="s"/>
      <c r="AV1111" t="s"/>
      <c r="AW1111" t="s"/>
      <c r="AX1111" t="s"/>
      <c r="AY1111" t="n">
        <v>2442586</v>
      </c>
      <c r="AZ1111" t="s">
        <v>716</v>
      </c>
      <c r="BA1111" t="s"/>
      <c r="BB1111" t="n">
        <v>100862</v>
      </c>
      <c r="BC1111" t="n">
        <v>13.497948</v>
      </c>
      <c r="BD1111" t="n">
        <v>43.6068</v>
      </c>
      <c r="BE1111" t="s"/>
      <c r="BF1111" t="s"/>
      <c r="BG1111" t="s"/>
      <c r="BH1111" t="s"/>
      <c r="BI1111" t="s"/>
      <c r="BJ1111" t="s"/>
      <c r="BK1111" t="s"/>
      <c r="BL1111" t="s"/>
      <c r="BM1111" t="s"/>
      <c r="BN1111" t="s"/>
      <c r="BO1111" t="s"/>
      <c r="BP1111" t="s"/>
      <c r="BQ1111" t="s"/>
      <c r="BR1111" t="s">
        <v>104</v>
      </c>
    </row>
    <row r="1112" spans="1:70">
      <c r="A1112" t="s">
        <v>70</v>
      </c>
      <c r="B1112" t="s">
        <v>71</v>
      </c>
      <c r="C1112" t="s">
        <v>72</v>
      </c>
      <c r="D1112" t="n">
        <v>2</v>
      </c>
      <c r="E1112" t="s">
        <v>715</v>
      </c>
      <c r="F1112" t="n">
        <v>-1</v>
      </c>
      <c r="G1112" t="s">
        <v>74</v>
      </c>
      <c r="H1112" t="s">
        <v>75</v>
      </c>
      <c r="I1112" t="s"/>
      <c r="J1112" t="s">
        <v>76</v>
      </c>
      <c r="K1112" t="n">
        <v>88</v>
      </c>
      <c r="L1112" t="s">
        <v>77</v>
      </c>
      <c r="M1112" t="s"/>
      <c r="N1112" t="s">
        <v>294</v>
      </c>
      <c r="O1112" t="s">
        <v>79</v>
      </c>
      <c r="P1112" t="s">
        <v>715</v>
      </c>
      <c r="Q1112" t="s"/>
      <c r="R1112" t="s">
        <v>80</v>
      </c>
      <c r="S1112" t="s">
        <v>539</v>
      </c>
      <c r="T1112" t="s">
        <v>82</v>
      </c>
      <c r="U1112" t="s"/>
      <c r="V1112" t="s">
        <v>83</v>
      </c>
      <c r="W1112" t="s">
        <v>84</v>
      </c>
      <c r="X1112" t="s"/>
      <c r="Y1112" t="s">
        <v>85</v>
      </c>
      <c r="Z1112">
        <f>HYPERLINK("https://hotelmonitor-cachepage.eclerx.com/savepage/tk_15427246150923753_sr_2029.html","info")</f>
        <v/>
      </c>
      <c r="AA1112" t="n">
        <v>-2442586</v>
      </c>
      <c r="AB1112" t="s"/>
      <c r="AC1112" t="s"/>
      <c r="AD1112" t="s">
        <v>86</v>
      </c>
      <c r="AE1112" t="s"/>
      <c r="AF1112" t="s"/>
      <c r="AG1112" t="s"/>
      <c r="AH1112" t="s"/>
      <c r="AI1112" t="s"/>
      <c r="AJ1112" t="s"/>
      <c r="AK1112" t="s">
        <v>87</v>
      </c>
      <c r="AL1112" t="s">
        <v>88</v>
      </c>
      <c r="AM1112" t="s"/>
      <c r="AN1112" t="s">
        <v>87</v>
      </c>
      <c r="AO1112" t="s"/>
      <c r="AP1112" t="n">
        <v>124</v>
      </c>
      <c r="AQ1112" t="s">
        <v>89</v>
      </c>
      <c r="AR1112" t="s">
        <v>90</v>
      </c>
      <c r="AS1112" t="s"/>
      <c r="AT1112" t="s">
        <v>91</v>
      </c>
      <c r="AU1112" t="s"/>
      <c r="AV1112" t="s"/>
      <c r="AW1112" t="s"/>
      <c r="AX1112" t="s"/>
      <c r="AY1112" t="n">
        <v>2442586</v>
      </c>
      <c r="AZ1112" t="s">
        <v>716</v>
      </c>
      <c r="BA1112" t="s"/>
      <c r="BB1112" t="n">
        <v>100862</v>
      </c>
      <c r="BC1112" t="n">
        <v>13.497948</v>
      </c>
      <c r="BD1112" t="n">
        <v>43.6068</v>
      </c>
      <c r="BE1112" t="s"/>
      <c r="BF1112" t="s"/>
      <c r="BG1112" t="s"/>
      <c r="BH1112" t="s"/>
      <c r="BI1112" t="s"/>
      <c r="BJ1112" t="s"/>
      <c r="BK1112" t="s"/>
      <c r="BL1112" t="s"/>
      <c r="BM1112" t="s"/>
      <c r="BN1112" t="s"/>
      <c r="BO1112" t="s"/>
      <c r="BP1112" t="s"/>
      <c r="BQ1112" t="s"/>
      <c r="BR1112" t="s">
        <v>104</v>
      </c>
    </row>
    <row r="1113" spans="1:70">
      <c r="A1113" t="s">
        <v>70</v>
      </c>
      <c r="B1113" t="s">
        <v>71</v>
      </c>
      <c r="C1113" t="s">
        <v>72</v>
      </c>
      <c r="D1113" t="n">
        <v>2</v>
      </c>
      <c r="E1113" t="s">
        <v>717</v>
      </c>
      <c r="F1113" t="n">
        <v>-1</v>
      </c>
      <c r="G1113" t="s">
        <v>74</v>
      </c>
      <c r="H1113" t="s">
        <v>75</v>
      </c>
      <c r="I1113" t="s"/>
      <c r="J1113" t="s">
        <v>76</v>
      </c>
      <c r="K1113" t="n">
        <v>73</v>
      </c>
      <c r="L1113" t="s">
        <v>77</v>
      </c>
      <c r="M1113" t="s"/>
      <c r="N1113" t="s">
        <v>138</v>
      </c>
      <c r="O1113" t="s">
        <v>79</v>
      </c>
      <c r="P1113" t="s">
        <v>717</v>
      </c>
      <c r="Q1113" t="s"/>
      <c r="R1113" t="s">
        <v>80</v>
      </c>
      <c r="S1113" t="s">
        <v>139</v>
      </c>
      <c r="T1113" t="s">
        <v>82</v>
      </c>
      <c r="U1113" t="s"/>
      <c r="V1113" t="s">
        <v>83</v>
      </c>
      <c r="W1113" t="s">
        <v>84</v>
      </c>
      <c r="X1113" t="s"/>
      <c r="Y1113" t="s">
        <v>85</v>
      </c>
      <c r="Z1113">
        <f>HYPERLINK("https://hotelmonitor-cachepage.eclerx.com/savepage/tk_1542724610574391_sr_2029.html","info")</f>
        <v/>
      </c>
      <c r="AA1113" t="n">
        <v>-6796353</v>
      </c>
      <c r="AB1113" t="s"/>
      <c r="AC1113" t="s"/>
      <c r="AD1113" t="s">
        <v>86</v>
      </c>
      <c r="AE1113" t="s"/>
      <c r="AF1113" t="s"/>
      <c r="AG1113" t="s"/>
      <c r="AH1113" t="s"/>
      <c r="AI1113" t="s"/>
      <c r="AJ1113" t="s"/>
      <c r="AK1113" t="s">
        <v>87</v>
      </c>
      <c r="AL1113" t="s">
        <v>88</v>
      </c>
      <c r="AM1113" t="s"/>
      <c r="AN1113" t="s">
        <v>87</v>
      </c>
      <c r="AO1113" t="s"/>
      <c r="AP1113" t="n">
        <v>122</v>
      </c>
      <c r="AQ1113" t="s">
        <v>89</v>
      </c>
      <c r="AR1113" t="s">
        <v>96</v>
      </c>
      <c r="AS1113" t="s"/>
      <c r="AT1113" t="s">
        <v>91</v>
      </c>
      <c r="AU1113" t="s"/>
      <c r="AV1113" t="s"/>
      <c r="AW1113" t="s"/>
      <c r="AX1113" t="s"/>
      <c r="AY1113" t="n">
        <v>6796353</v>
      </c>
      <c r="AZ1113" t="s">
        <v>718</v>
      </c>
      <c r="BA1113" t="s"/>
      <c r="BB1113" t="n">
        <v>99577</v>
      </c>
      <c r="BC1113" t="s"/>
      <c r="BD1113" t="s"/>
      <c r="BE1113" t="s"/>
      <c r="BF1113" t="s"/>
      <c r="BG1113" t="s"/>
      <c r="BH1113" t="s"/>
      <c r="BI1113" t="s"/>
      <c r="BJ1113" t="s"/>
      <c r="BK1113" t="s"/>
      <c r="BL1113" t="s"/>
      <c r="BM1113" t="s"/>
      <c r="BN1113" t="s"/>
      <c r="BO1113" t="s"/>
      <c r="BP1113" t="s"/>
      <c r="BQ1113" t="s"/>
      <c r="BR1113" t="s">
        <v>104</v>
      </c>
    </row>
    <row r="1114" spans="1:70">
      <c r="A1114" t="s">
        <v>70</v>
      </c>
      <c r="B1114" t="s">
        <v>71</v>
      </c>
      <c r="C1114" t="s">
        <v>72</v>
      </c>
      <c r="D1114" t="n">
        <v>2</v>
      </c>
      <c r="E1114" t="s">
        <v>719</v>
      </c>
      <c r="F1114" t="n">
        <v>-1</v>
      </c>
      <c r="G1114" t="s">
        <v>74</v>
      </c>
      <c r="H1114" t="s">
        <v>75</v>
      </c>
      <c r="I1114" t="s"/>
      <c r="J1114" t="s">
        <v>76</v>
      </c>
      <c r="K1114" t="n">
        <v>137</v>
      </c>
      <c r="L1114" t="s">
        <v>77</v>
      </c>
      <c r="M1114" t="s"/>
      <c r="N1114" t="s">
        <v>172</v>
      </c>
      <c r="O1114" t="s">
        <v>79</v>
      </c>
      <c r="P1114" t="s">
        <v>719</v>
      </c>
      <c r="Q1114" t="s"/>
      <c r="R1114" t="s">
        <v>80</v>
      </c>
      <c r="S1114" t="s">
        <v>288</v>
      </c>
      <c r="T1114" t="s">
        <v>82</v>
      </c>
      <c r="U1114" t="s"/>
      <c r="V1114" t="s">
        <v>83</v>
      </c>
      <c r="W1114" t="s">
        <v>84</v>
      </c>
      <c r="X1114" t="s"/>
      <c r="Y1114" t="s">
        <v>85</v>
      </c>
      <c r="Z1114">
        <f>HYPERLINK("https://hotelmonitor-cachepage.eclerx.com/savepage/tk_15427245183095574_sr_2029.html","info")</f>
        <v/>
      </c>
      <c r="AA1114" t="n">
        <v>-3538094</v>
      </c>
      <c r="AB1114" t="s"/>
      <c r="AC1114" t="s"/>
      <c r="AD1114" t="s">
        <v>86</v>
      </c>
      <c r="AE1114" t="s"/>
      <c r="AF1114" t="s"/>
      <c r="AG1114" t="s"/>
      <c r="AH1114" t="s"/>
      <c r="AI1114" t="s"/>
      <c r="AJ1114" t="s"/>
      <c r="AK1114" t="s">
        <v>87</v>
      </c>
      <c r="AL1114" t="s">
        <v>88</v>
      </c>
      <c r="AM1114" t="s"/>
      <c r="AN1114" t="s">
        <v>87</v>
      </c>
      <c r="AO1114" t="s"/>
      <c r="AP1114" t="n">
        <v>85</v>
      </c>
      <c r="AQ1114" t="s">
        <v>89</v>
      </c>
      <c r="AR1114" t="s">
        <v>96</v>
      </c>
      <c r="AS1114" t="s"/>
      <c r="AT1114" t="s">
        <v>91</v>
      </c>
      <c r="AU1114" t="s"/>
      <c r="AV1114" t="s"/>
      <c r="AW1114" t="s"/>
      <c r="AX1114" t="s"/>
      <c r="AY1114" t="n">
        <v>3538094</v>
      </c>
      <c r="AZ1114" t="s">
        <v>720</v>
      </c>
      <c r="BA1114" t="s"/>
      <c r="BB1114" t="n">
        <v>133056</v>
      </c>
      <c r="BC1114" t="n">
        <v>11.948144137859</v>
      </c>
      <c r="BD1114" t="n">
        <v>44.174284438926</v>
      </c>
      <c r="BE1114" t="s"/>
      <c r="BF1114" t="s"/>
      <c r="BG1114" t="s"/>
      <c r="BH1114" t="s"/>
      <c r="BI1114" t="s"/>
      <c r="BJ1114" t="s"/>
      <c r="BK1114" t="s"/>
      <c r="BL1114" t="s"/>
      <c r="BM1114" t="s"/>
      <c r="BN1114" t="s"/>
      <c r="BO1114" t="s"/>
      <c r="BP1114" t="s"/>
      <c r="BQ1114" t="s"/>
      <c r="BR1114" t="s">
        <v>93</v>
      </c>
    </row>
    <row r="1115" spans="1:70">
      <c r="A1115" t="s">
        <v>70</v>
      </c>
      <c r="B1115" t="s">
        <v>71</v>
      </c>
      <c r="C1115" t="s">
        <v>72</v>
      </c>
      <c r="D1115" t="n">
        <v>2</v>
      </c>
      <c r="E1115" t="s">
        <v>721</v>
      </c>
      <c r="F1115" t="n">
        <v>-1</v>
      </c>
      <c r="G1115" t="s">
        <v>74</v>
      </c>
      <c r="H1115" t="s">
        <v>75</v>
      </c>
      <c r="I1115" t="s"/>
      <c r="J1115" t="s">
        <v>76</v>
      </c>
      <c r="K1115" t="n">
        <v>76</v>
      </c>
      <c r="L1115" t="s">
        <v>77</v>
      </c>
      <c r="M1115" t="s"/>
      <c r="N1115" t="s">
        <v>143</v>
      </c>
      <c r="O1115" t="s">
        <v>79</v>
      </c>
      <c r="P1115" t="s">
        <v>721</v>
      </c>
      <c r="Q1115" t="s"/>
      <c r="R1115" t="s">
        <v>80</v>
      </c>
      <c r="S1115" t="s">
        <v>381</v>
      </c>
      <c r="T1115" t="s">
        <v>82</v>
      </c>
      <c r="U1115" t="s"/>
      <c r="V1115" t="s">
        <v>83</v>
      </c>
      <c r="W1115" t="s">
        <v>84</v>
      </c>
      <c r="X1115" t="s"/>
      <c r="Y1115" t="s">
        <v>85</v>
      </c>
      <c r="Z1115">
        <f>HYPERLINK("https://hotelmonitor-cachepage.eclerx.com/savepage/tk_15427244640112844_sr_2029.html","info")</f>
        <v/>
      </c>
      <c r="AA1115" t="n">
        <v>-2442993</v>
      </c>
      <c r="AB1115" t="s"/>
      <c r="AC1115" t="s"/>
      <c r="AD1115" t="s">
        <v>86</v>
      </c>
      <c r="AE1115" t="s"/>
      <c r="AF1115" t="s"/>
      <c r="AG1115" t="s"/>
      <c r="AH1115" t="s"/>
      <c r="AI1115" t="s"/>
      <c r="AJ1115" t="s"/>
      <c r="AK1115" t="s">
        <v>87</v>
      </c>
      <c r="AL1115" t="s">
        <v>88</v>
      </c>
      <c r="AM1115" t="s"/>
      <c r="AN1115" t="s">
        <v>87</v>
      </c>
      <c r="AO1115" t="s"/>
      <c r="AP1115" t="n">
        <v>63</v>
      </c>
      <c r="AQ1115" t="s">
        <v>89</v>
      </c>
      <c r="AR1115" t="s">
        <v>90</v>
      </c>
      <c r="AS1115" t="s"/>
      <c r="AT1115" t="s">
        <v>91</v>
      </c>
      <c r="AU1115" t="s"/>
      <c r="AV1115" t="s"/>
      <c r="AW1115" t="s"/>
      <c r="AX1115" t="s"/>
      <c r="AY1115" t="n">
        <v>2442993</v>
      </c>
      <c r="AZ1115" t="s">
        <v>722</v>
      </c>
      <c r="BA1115" t="s"/>
      <c r="BB1115" t="n">
        <v>100976</v>
      </c>
      <c r="BC1115" t="n">
        <v>10.248773</v>
      </c>
      <c r="BD1115" t="n">
        <v>44.818871</v>
      </c>
      <c r="BE1115" t="s"/>
      <c r="BF1115" t="s"/>
      <c r="BG1115" t="s"/>
      <c r="BH1115" t="s"/>
      <c r="BI1115" t="s"/>
      <c r="BJ1115" t="s"/>
      <c r="BK1115" t="s"/>
      <c r="BL1115" t="s"/>
      <c r="BM1115" t="s"/>
      <c r="BN1115" t="s"/>
      <c r="BO1115" t="s"/>
      <c r="BP1115" t="s"/>
      <c r="BQ1115" t="s"/>
      <c r="BR1115" t="s">
        <v>93</v>
      </c>
    </row>
    <row r="1116" spans="1:70">
      <c r="A1116" t="s">
        <v>70</v>
      </c>
      <c r="B1116" t="s">
        <v>71</v>
      </c>
      <c r="C1116" t="s">
        <v>72</v>
      </c>
      <c r="D1116" t="n">
        <v>2</v>
      </c>
      <c r="E1116" t="s">
        <v>721</v>
      </c>
      <c r="F1116" t="n">
        <v>-1</v>
      </c>
      <c r="G1116" t="s">
        <v>74</v>
      </c>
      <c r="H1116" t="s">
        <v>75</v>
      </c>
      <c r="I1116" t="s"/>
      <c r="J1116" t="s">
        <v>76</v>
      </c>
      <c r="K1116" t="n">
        <v>79</v>
      </c>
      <c r="L1116" t="s">
        <v>77</v>
      </c>
      <c r="M1116" t="s"/>
      <c r="N1116" t="s">
        <v>172</v>
      </c>
      <c r="O1116" t="s">
        <v>79</v>
      </c>
      <c r="P1116" t="s">
        <v>721</v>
      </c>
      <c r="Q1116" t="s"/>
      <c r="R1116" t="s">
        <v>80</v>
      </c>
      <c r="S1116" t="s">
        <v>325</v>
      </c>
      <c r="T1116" t="s">
        <v>82</v>
      </c>
      <c r="U1116" t="s"/>
      <c r="V1116" t="s">
        <v>83</v>
      </c>
      <c r="W1116" t="s">
        <v>84</v>
      </c>
      <c r="X1116" t="s"/>
      <c r="Y1116" t="s">
        <v>85</v>
      </c>
      <c r="Z1116">
        <f>HYPERLINK("https://hotelmonitor-cachepage.eclerx.com/savepage/tk_15427244640112844_sr_2029.html","info")</f>
        <v/>
      </c>
      <c r="AA1116" t="n">
        <v>-2442993</v>
      </c>
      <c r="AB1116" t="s"/>
      <c r="AC1116" t="s"/>
      <c r="AD1116" t="s">
        <v>86</v>
      </c>
      <c r="AE1116" t="s"/>
      <c r="AF1116" t="s"/>
      <c r="AG1116" t="s"/>
      <c r="AH1116" t="s"/>
      <c r="AI1116" t="s"/>
      <c r="AJ1116" t="s"/>
      <c r="AK1116" t="s">
        <v>87</v>
      </c>
      <c r="AL1116" t="s">
        <v>88</v>
      </c>
      <c r="AM1116" t="s"/>
      <c r="AN1116" t="s">
        <v>87</v>
      </c>
      <c r="AO1116" t="s"/>
      <c r="AP1116" t="n">
        <v>63</v>
      </c>
      <c r="AQ1116" t="s">
        <v>89</v>
      </c>
      <c r="AR1116" t="s">
        <v>96</v>
      </c>
      <c r="AS1116" t="s"/>
      <c r="AT1116" t="s">
        <v>91</v>
      </c>
      <c r="AU1116" t="s"/>
      <c r="AV1116" t="s"/>
      <c r="AW1116" t="s"/>
      <c r="AX1116" t="s"/>
      <c r="AY1116" t="n">
        <v>2442993</v>
      </c>
      <c r="AZ1116" t="s">
        <v>722</v>
      </c>
      <c r="BA1116" t="s"/>
      <c r="BB1116" t="n">
        <v>100976</v>
      </c>
      <c r="BC1116" t="n">
        <v>10.248773</v>
      </c>
      <c r="BD1116" t="n">
        <v>44.818871</v>
      </c>
      <c r="BE1116" t="s"/>
      <c r="BF1116" t="s"/>
      <c r="BG1116" t="s"/>
      <c r="BH1116" t="s"/>
      <c r="BI1116" t="s"/>
      <c r="BJ1116" t="s"/>
      <c r="BK1116" t="s"/>
      <c r="BL1116" t="s"/>
      <c r="BM1116" t="s"/>
      <c r="BN1116" t="s"/>
      <c r="BO1116" t="s"/>
      <c r="BP1116" t="s"/>
      <c r="BQ1116" t="s"/>
      <c r="BR1116" t="s">
        <v>93</v>
      </c>
    </row>
    <row r="1117" spans="1:70">
      <c r="A1117" t="s">
        <v>70</v>
      </c>
      <c r="B1117" t="s">
        <v>71</v>
      </c>
      <c r="C1117" t="s">
        <v>72</v>
      </c>
      <c r="D1117" t="n">
        <v>2</v>
      </c>
      <c r="E1117" t="s">
        <v>721</v>
      </c>
      <c r="F1117" t="n">
        <v>-1</v>
      </c>
      <c r="G1117" t="s">
        <v>74</v>
      </c>
      <c r="H1117" t="s">
        <v>75</v>
      </c>
      <c r="I1117" t="s"/>
      <c r="J1117" t="s">
        <v>76</v>
      </c>
      <c r="K1117" t="n">
        <v>82</v>
      </c>
      <c r="L1117" t="s">
        <v>77</v>
      </c>
      <c r="M1117" t="s"/>
      <c r="N1117" t="s">
        <v>129</v>
      </c>
      <c r="O1117" t="s">
        <v>79</v>
      </c>
      <c r="P1117" t="s">
        <v>721</v>
      </c>
      <c r="Q1117" t="s"/>
      <c r="R1117" t="s">
        <v>80</v>
      </c>
      <c r="S1117" t="s">
        <v>424</v>
      </c>
      <c r="T1117" t="s">
        <v>82</v>
      </c>
      <c r="U1117" t="s"/>
      <c r="V1117" t="s">
        <v>83</v>
      </c>
      <c r="W1117" t="s">
        <v>84</v>
      </c>
      <c r="X1117" t="s"/>
      <c r="Y1117" t="s">
        <v>85</v>
      </c>
      <c r="Z1117">
        <f>HYPERLINK("https://hotelmonitor-cachepage.eclerx.com/savepage/tk_15427244640112844_sr_2029.html","info")</f>
        <v/>
      </c>
      <c r="AA1117" t="n">
        <v>-2442993</v>
      </c>
      <c r="AB1117" t="s"/>
      <c r="AC1117" t="s"/>
      <c r="AD1117" t="s">
        <v>86</v>
      </c>
      <c r="AE1117" t="s"/>
      <c r="AF1117" t="s"/>
      <c r="AG1117" t="s"/>
      <c r="AH1117" t="s"/>
      <c r="AI1117" t="s"/>
      <c r="AJ1117" t="s"/>
      <c r="AK1117" t="s">
        <v>87</v>
      </c>
      <c r="AL1117" t="s">
        <v>88</v>
      </c>
      <c r="AM1117" t="s"/>
      <c r="AN1117" t="s">
        <v>87</v>
      </c>
      <c r="AO1117" t="s"/>
      <c r="AP1117" t="n">
        <v>63</v>
      </c>
      <c r="AQ1117" t="s">
        <v>89</v>
      </c>
      <c r="AR1117" t="s">
        <v>90</v>
      </c>
      <c r="AS1117" t="s"/>
      <c r="AT1117" t="s">
        <v>91</v>
      </c>
      <c r="AU1117" t="s"/>
      <c r="AV1117" t="s"/>
      <c r="AW1117" t="s"/>
      <c r="AX1117" t="s"/>
      <c r="AY1117" t="n">
        <v>2442993</v>
      </c>
      <c r="AZ1117" t="s">
        <v>722</v>
      </c>
      <c r="BA1117" t="s"/>
      <c r="BB1117" t="n">
        <v>100976</v>
      </c>
      <c r="BC1117" t="n">
        <v>10.248773</v>
      </c>
      <c r="BD1117" t="n">
        <v>44.818871</v>
      </c>
      <c r="BE1117" t="s"/>
      <c r="BF1117" t="s"/>
      <c r="BG1117" t="s"/>
      <c r="BH1117" t="s"/>
      <c r="BI1117" t="s"/>
      <c r="BJ1117" t="s"/>
      <c r="BK1117" t="s"/>
      <c r="BL1117" t="s"/>
      <c r="BM1117" t="s"/>
      <c r="BN1117" t="s"/>
      <c r="BO1117" t="s"/>
      <c r="BP1117" t="s"/>
      <c r="BQ1117" t="s"/>
      <c r="BR1117" t="s">
        <v>93</v>
      </c>
    </row>
    <row r="1118" spans="1:70">
      <c r="A1118" t="s">
        <v>70</v>
      </c>
      <c r="B1118" t="s">
        <v>71</v>
      </c>
      <c r="C1118" t="s">
        <v>72</v>
      </c>
      <c r="D1118" t="n">
        <v>2</v>
      </c>
      <c r="E1118" t="s">
        <v>721</v>
      </c>
      <c r="F1118" t="n">
        <v>-1</v>
      </c>
      <c r="G1118" t="s">
        <v>74</v>
      </c>
      <c r="H1118" t="s">
        <v>75</v>
      </c>
      <c r="I1118" t="s"/>
      <c r="J1118" t="s">
        <v>76</v>
      </c>
      <c r="K1118" t="n">
        <v>88</v>
      </c>
      <c r="L1118" t="s">
        <v>77</v>
      </c>
      <c r="M1118" t="s"/>
      <c r="N1118" t="s">
        <v>172</v>
      </c>
      <c r="O1118" t="s">
        <v>79</v>
      </c>
      <c r="P1118" t="s">
        <v>721</v>
      </c>
      <c r="Q1118" t="s"/>
      <c r="R1118" t="s">
        <v>80</v>
      </c>
      <c r="S1118" t="s">
        <v>539</v>
      </c>
      <c r="T1118" t="s">
        <v>82</v>
      </c>
      <c r="U1118" t="s"/>
      <c r="V1118" t="s">
        <v>83</v>
      </c>
      <c r="W1118" t="s">
        <v>84</v>
      </c>
      <c r="X1118" t="s"/>
      <c r="Y1118" t="s">
        <v>85</v>
      </c>
      <c r="Z1118">
        <f>HYPERLINK("https://hotelmonitor-cachepage.eclerx.com/savepage/tk_15427244640112844_sr_2029.html","info")</f>
        <v/>
      </c>
      <c r="AA1118" t="n">
        <v>-2442993</v>
      </c>
      <c r="AB1118" t="s"/>
      <c r="AC1118" t="s"/>
      <c r="AD1118" t="s">
        <v>86</v>
      </c>
      <c r="AE1118" t="s"/>
      <c r="AF1118" t="s"/>
      <c r="AG1118" t="s"/>
      <c r="AH1118" t="s"/>
      <c r="AI1118" t="s"/>
      <c r="AJ1118" t="s"/>
      <c r="AK1118" t="s">
        <v>87</v>
      </c>
      <c r="AL1118" t="s">
        <v>88</v>
      </c>
      <c r="AM1118" t="s"/>
      <c r="AN1118" t="s">
        <v>87</v>
      </c>
      <c r="AO1118" t="s"/>
      <c r="AP1118" t="n">
        <v>63</v>
      </c>
      <c r="AQ1118" t="s">
        <v>89</v>
      </c>
      <c r="AR1118" t="s">
        <v>96</v>
      </c>
      <c r="AS1118" t="s"/>
      <c r="AT1118" t="s">
        <v>91</v>
      </c>
      <c r="AU1118" t="s"/>
      <c r="AV1118" t="s"/>
      <c r="AW1118" t="s"/>
      <c r="AX1118" t="s"/>
      <c r="AY1118" t="n">
        <v>2442993</v>
      </c>
      <c r="AZ1118" t="s">
        <v>722</v>
      </c>
      <c r="BA1118" t="s"/>
      <c r="BB1118" t="n">
        <v>100976</v>
      </c>
      <c r="BC1118" t="n">
        <v>10.248773</v>
      </c>
      <c r="BD1118" t="n">
        <v>44.818871</v>
      </c>
      <c r="BE1118" t="s"/>
      <c r="BF1118" t="s"/>
      <c r="BG1118" t="s"/>
      <c r="BH1118" t="s"/>
      <c r="BI1118" t="s"/>
      <c r="BJ1118" t="s"/>
      <c r="BK1118" t="s"/>
      <c r="BL1118" t="s"/>
      <c r="BM1118" t="s"/>
      <c r="BN1118" t="s"/>
      <c r="BO1118" t="s"/>
      <c r="BP1118" t="s"/>
      <c r="BQ1118" t="s"/>
      <c r="BR1118" t="s">
        <v>93</v>
      </c>
    </row>
    <row r="1119" spans="1:70">
      <c r="A1119" t="s">
        <v>70</v>
      </c>
      <c r="B1119" t="s">
        <v>71</v>
      </c>
      <c r="C1119" t="s">
        <v>72</v>
      </c>
      <c r="D1119" t="n">
        <v>2</v>
      </c>
      <c r="E1119" t="s">
        <v>721</v>
      </c>
      <c r="F1119" t="n">
        <v>-1</v>
      </c>
      <c r="G1119" t="s">
        <v>74</v>
      </c>
      <c r="H1119" t="s">
        <v>75</v>
      </c>
      <c r="I1119" t="s"/>
      <c r="J1119" t="s">
        <v>76</v>
      </c>
      <c r="K1119" t="n">
        <v>89</v>
      </c>
      <c r="L1119" t="s">
        <v>77</v>
      </c>
      <c r="M1119" t="s"/>
      <c r="N1119" t="s">
        <v>138</v>
      </c>
      <c r="O1119" t="s">
        <v>79</v>
      </c>
      <c r="P1119" t="s">
        <v>721</v>
      </c>
      <c r="Q1119" t="s"/>
      <c r="R1119" t="s">
        <v>80</v>
      </c>
      <c r="S1119" t="s">
        <v>418</v>
      </c>
      <c r="T1119" t="s">
        <v>82</v>
      </c>
      <c r="U1119" t="s"/>
      <c r="V1119" t="s">
        <v>83</v>
      </c>
      <c r="W1119" t="s">
        <v>84</v>
      </c>
      <c r="X1119" t="s"/>
      <c r="Y1119" t="s">
        <v>85</v>
      </c>
      <c r="Z1119">
        <f>HYPERLINK("https://hotelmonitor-cachepage.eclerx.com/savepage/tk_15427244640112844_sr_2029.html","info")</f>
        <v/>
      </c>
      <c r="AA1119" t="n">
        <v>-2442993</v>
      </c>
      <c r="AB1119" t="s"/>
      <c r="AC1119" t="s"/>
      <c r="AD1119" t="s">
        <v>86</v>
      </c>
      <c r="AE1119" t="s"/>
      <c r="AF1119" t="s"/>
      <c r="AG1119" t="s"/>
      <c r="AH1119" t="s"/>
      <c r="AI1119" t="s"/>
      <c r="AJ1119" t="s"/>
      <c r="AK1119" t="s">
        <v>87</v>
      </c>
      <c r="AL1119" t="s">
        <v>88</v>
      </c>
      <c r="AM1119" t="s"/>
      <c r="AN1119" t="s">
        <v>87</v>
      </c>
      <c r="AO1119" t="s"/>
      <c r="AP1119" t="n">
        <v>63</v>
      </c>
      <c r="AQ1119" t="s">
        <v>89</v>
      </c>
      <c r="AR1119" t="s">
        <v>96</v>
      </c>
      <c r="AS1119" t="s"/>
      <c r="AT1119" t="s">
        <v>91</v>
      </c>
      <c r="AU1119" t="s"/>
      <c r="AV1119" t="s"/>
      <c r="AW1119" t="s"/>
      <c r="AX1119" t="s"/>
      <c r="AY1119" t="n">
        <v>2442993</v>
      </c>
      <c r="AZ1119" t="s">
        <v>722</v>
      </c>
      <c r="BA1119" t="s"/>
      <c r="BB1119" t="n">
        <v>100976</v>
      </c>
      <c r="BC1119" t="n">
        <v>10.248773</v>
      </c>
      <c r="BD1119" t="n">
        <v>44.818871</v>
      </c>
      <c r="BE1119" t="s"/>
      <c r="BF1119" t="s"/>
      <c r="BG1119" t="s"/>
      <c r="BH1119" t="s"/>
      <c r="BI1119" t="s"/>
      <c r="BJ1119" t="s"/>
      <c r="BK1119" t="s"/>
      <c r="BL1119" t="s"/>
      <c r="BM1119" t="s"/>
      <c r="BN1119" t="s"/>
      <c r="BO1119" t="s"/>
      <c r="BP1119" t="s"/>
      <c r="BQ1119" t="s"/>
      <c r="BR1119" t="s">
        <v>93</v>
      </c>
    </row>
    <row r="1120" spans="1:70">
      <c r="A1120" t="s">
        <v>70</v>
      </c>
      <c r="B1120" t="s">
        <v>71</v>
      </c>
      <c r="C1120" t="s">
        <v>72</v>
      </c>
      <c r="D1120" t="n">
        <v>2</v>
      </c>
      <c r="E1120" t="s">
        <v>721</v>
      </c>
      <c r="F1120" t="n">
        <v>-1</v>
      </c>
      <c r="G1120" t="s">
        <v>74</v>
      </c>
      <c r="H1120" t="s">
        <v>75</v>
      </c>
      <c r="I1120" t="s"/>
      <c r="J1120" t="s">
        <v>76</v>
      </c>
      <c r="K1120" t="n">
        <v>92</v>
      </c>
      <c r="L1120" t="s">
        <v>77</v>
      </c>
      <c r="M1120" t="s"/>
      <c r="N1120" t="s">
        <v>189</v>
      </c>
      <c r="O1120" t="s">
        <v>79</v>
      </c>
      <c r="P1120" t="s">
        <v>721</v>
      </c>
      <c r="Q1120" t="s"/>
      <c r="R1120" t="s">
        <v>80</v>
      </c>
      <c r="S1120" t="s">
        <v>405</v>
      </c>
      <c r="T1120" t="s">
        <v>82</v>
      </c>
      <c r="U1120" t="s"/>
      <c r="V1120" t="s">
        <v>83</v>
      </c>
      <c r="W1120" t="s">
        <v>84</v>
      </c>
      <c r="X1120" t="s"/>
      <c r="Y1120" t="s">
        <v>85</v>
      </c>
      <c r="Z1120">
        <f>HYPERLINK("https://hotelmonitor-cachepage.eclerx.com/savepage/tk_15427244640112844_sr_2029.html","info")</f>
        <v/>
      </c>
      <c r="AA1120" t="n">
        <v>-2442993</v>
      </c>
      <c r="AB1120" t="s"/>
      <c r="AC1120" t="s"/>
      <c r="AD1120" t="s">
        <v>86</v>
      </c>
      <c r="AE1120" t="s"/>
      <c r="AF1120" t="s"/>
      <c r="AG1120" t="s"/>
      <c r="AH1120" t="s"/>
      <c r="AI1120" t="s"/>
      <c r="AJ1120" t="s"/>
      <c r="AK1120" t="s">
        <v>87</v>
      </c>
      <c r="AL1120" t="s">
        <v>88</v>
      </c>
      <c r="AM1120" t="s"/>
      <c r="AN1120" t="s">
        <v>87</v>
      </c>
      <c r="AO1120" t="s"/>
      <c r="AP1120" t="n">
        <v>63</v>
      </c>
      <c r="AQ1120" t="s">
        <v>89</v>
      </c>
      <c r="AR1120" t="s">
        <v>96</v>
      </c>
      <c r="AS1120" t="s"/>
      <c r="AT1120" t="s">
        <v>91</v>
      </c>
      <c r="AU1120" t="s"/>
      <c r="AV1120" t="s"/>
      <c r="AW1120" t="s"/>
      <c r="AX1120" t="s"/>
      <c r="AY1120" t="n">
        <v>2442993</v>
      </c>
      <c r="AZ1120" t="s">
        <v>722</v>
      </c>
      <c r="BA1120" t="s"/>
      <c r="BB1120" t="n">
        <v>100976</v>
      </c>
      <c r="BC1120" t="n">
        <v>10.248773</v>
      </c>
      <c r="BD1120" t="n">
        <v>44.818871</v>
      </c>
      <c r="BE1120" t="s"/>
      <c r="BF1120" t="s"/>
      <c r="BG1120" t="s"/>
      <c r="BH1120" t="s"/>
      <c r="BI1120" t="s"/>
      <c r="BJ1120" t="s"/>
      <c r="BK1120" t="s"/>
      <c r="BL1120" t="s"/>
      <c r="BM1120" t="s"/>
      <c r="BN1120" t="s"/>
      <c r="BO1120" t="s"/>
      <c r="BP1120" t="s"/>
      <c r="BQ1120" t="s"/>
      <c r="BR1120" t="s">
        <v>93</v>
      </c>
    </row>
    <row r="1121" spans="1:70">
      <c r="A1121" t="s">
        <v>70</v>
      </c>
      <c r="B1121" t="s">
        <v>71</v>
      </c>
      <c r="C1121" t="s">
        <v>72</v>
      </c>
      <c r="D1121" t="n">
        <v>2</v>
      </c>
      <c r="E1121" t="s">
        <v>721</v>
      </c>
      <c r="F1121" t="n">
        <v>-1</v>
      </c>
      <c r="G1121" t="s">
        <v>74</v>
      </c>
      <c r="H1121" t="s">
        <v>75</v>
      </c>
      <c r="I1121" t="s"/>
      <c r="J1121" t="s">
        <v>76</v>
      </c>
      <c r="K1121" t="n">
        <v>93</v>
      </c>
      <c r="L1121" t="s">
        <v>77</v>
      </c>
      <c r="M1121" t="s"/>
      <c r="N1121" t="s">
        <v>94</v>
      </c>
      <c r="O1121" t="s">
        <v>79</v>
      </c>
      <c r="P1121" t="s">
        <v>721</v>
      </c>
      <c r="Q1121" t="s"/>
      <c r="R1121" t="s">
        <v>80</v>
      </c>
      <c r="S1121" t="s">
        <v>256</v>
      </c>
      <c r="T1121" t="s">
        <v>82</v>
      </c>
      <c r="U1121" t="s"/>
      <c r="V1121" t="s">
        <v>83</v>
      </c>
      <c r="W1121" t="s">
        <v>84</v>
      </c>
      <c r="X1121" t="s"/>
      <c r="Y1121" t="s">
        <v>85</v>
      </c>
      <c r="Z1121">
        <f>HYPERLINK("https://hotelmonitor-cachepage.eclerx.com/savepage/tk_15427244640112844_sr_2029.html","info")</f>
        <v/>
      </c>
      <c r="AA1121" t="n">
        <v>-2442993</v>
      </c>
      <c r="AB1121" t="s"/>
      <c r="AC1121" t="s"/>
      <c r="AD1121" t="s">
        <v>86</v>
      </c>
      <c r="AE1121" t="s"/>
      <c r="AF1121" t="s"/>
      <c r="AG1121" t="s"/>
      <c r="AH1121" t="s"/>
      <c r="AI1121" t="s"/>
      <c r="AJ1121" t="s"/>
      <c r="AK1121" t="s">
        <v>87</v>
      </c>
      <c r="AL1121" t="s">
        <v>88</v>
      </c>
      <c r="AM1121" t="s"/>
      <c r="AN1121" t="s">
        <v>87</v>
      </c>
      <c r="AO1121" t="s"/>
      <c r="AP1121" t="n">
        <v>63</v>
      </c>
      <c r="AQ1121" t="s">
        <v>89</v>
      </c>
      <c r="AR1121" t="s">
        <v>96</v>
      </c>
      <c r="AS1121" t="s"/>
      <c r="AT1121" t="s">
        <v>91</v>
      </c>
      <c r="AU1121" t="s"/>
      <c r="AV1121" t="s"/>
      <c r="AW1121" t="s"/>
      <c r="AX1121" t="s"/>
      <c r="AY1121" t="n">
        <v>2442993</v>
      </c>
      <c r="AZ1121" t="s">
        <v>722</v>
      </c>
      <c r="BA1121" t="s"/>
      <c r="BB1121" t="n">
        <v>100976</v>
      </c>
      <c r="BC1121" t="n">
        <v>10.248773</v>
      </c>
      <c r="BD1121" t="n">
        <v>44.818871</v>
      </c>
      <c r="BE1121" t="s"/>
      <c r="BF1121" t="s"/>
      <c r="BG1121" t="s"/>
      <c r="BH1121" t="s"/>
      <c r="BI1121" t="s"/>
      <c r="BJ1121" t="s"/>
      <c r="BK1121" t="s"/>
      <c r="BL1121" t="s"/>
      <c r="BM1121" t="s"/>
      <c r="BN1121" t="s"/>
      <c r="BO1121" t="s"/>
      <c r="BP1121" t="s"/>
      <c r="BQ1121" t="s"/>
      <c r="BR1121" t="s">
        <v>93</v>
      </c>
    </row>
    <row r="1122" spans="1:70">
      <c r="A1122" t="s">
        <v>70</v>
      </c>
      <c r="B1122" t="s">
        <v>71</v>
      </c>
      <c r="C1122" t="s">
        <v>72</v>
      </c>
      <c r="D1122" t="n">
        <v>2</v>
      </c>
      <c r="E1122" t="s">
        <v>721</v>
      </c>
      <c r="F1122" t="n">
        <v>-1</v>
      </c>
      <c r="G1122" t="s">
        <v>74</v>
      </c>
      <c r="H1122" t="s">
        <v>75</v>
      </c>
      <c r="I1122" t="s"/>
      <c r="J1122" t="s">
        <v>76</v>
      </c>
      <c r="K1122" t="n">
        <v>94</v>
      </c>
      <c r="L1122" t="s">
        <v>77</v>
      </c>
      <c r="M1122" t="s"/>
      <c r="N1122" t="s">
        <v>394</v>
      </c>
      <c r="O1122" t="s">
        <v>79</v>
      </c>
      <c r="P1122" t="s">
        <v>721</v>
      </c>
      <c r="Q1122" t="s"/>
      <c r="R1122" t="s">
        <v>80</v>
      </c>
      <c r="S1122" t="s">
        <v>398</v>
      </c>
      <c r="T1122" t="s">
        <v>82</v>
      </c>
      <c r="U1122" t="s"/>
      <c r="V1122" t="s">
        <v>83</v>
      </c>
      <c r="W1122" t="s">
        <v>84</v>
      </c>
      <c r="X1122" t="s"/>
      <c r="Y1122" t="s">
        <v>85</v>
      </c>
      <c r="Z1122">
        <f>HYPERLINK("https://hotelmonitor-cachepage.eclerx.com/savepage/tk_15427244640112844_sr_2029.html","info")</f>
        <v/>
      </c>
      <c r="AA1122" t="n">
        <v>-2442993</v>
      </c>
      <c r="AB1122" t="s"/>
      <c r="AC1122" t="s"/>
      <c r="AD1122" t="s">
        <v>86</v>
      </c>
      <c r="AE1122" t="s"/>
      <c r="AF1122" t="s"/>
      <c r="AG1122" t="s"/>
      <c r="AH1122" t="s"/>
      <c r="AI1122" t="s"/>
      <c r="AJ1122" t="s"/>
      <c r="AK1122" t="s">
        <v>87</v>
      </c>
      <c r="AL1122" t="s">
        <v>88</v>
      </c>
      <c r="AM1122" t="s"/>
      <c r="AN1122" t="s">
        <v>87</v>
      </c>
      <c r="AO1122" t="s"/>
      <c r="AP1122" t="n">
        <v>63</v>
      </c>
      <c r="AQ1122" t="s">
        <v>89</v>
      </c>
      <c r="AR1122" t="s">
        <v>90</v>
      </c>
      <c r="AS1122" t="s"/>
      <c r="AT1122" t="s">
        <v>91</v>
      </c>
      <c r="AU1122" t="s"/>
      <c r="AV1122" t="s"/>
      <c r="AW1122" t="s"/>
      <c r="AX1122" t="s"/>
      <c r="AY1122" t="n">
        <v>2442993</v>
      </c>
      <c r="AZ1122" t="s">
        <v>722</v>
      </c>
      <c r="BA1122" t="s"/>
      <c r="BB1122" t="n">
        <v>100976</v>
      </c>
      <c r="BC1122" t="n">
        <v>10.248773</v>
      </c>
      <c r="BD1122" t="n">
        <v>44.818871</v>
      </c>
      <c r="BE1122" t="s"/>
      <c r="BF1122" t="s"/>
      <c r="BG1122" t="s"/>
      <c r="BH1122" t="s"/>
      <c r="BI1122" t="s"/>
      <c r="BJ1122" t="s"/>
      <c r="BK1122" t="s"/>
      <c r="BL1122" t="s"/>
      <c r="BM1122" t="s"/>
      <c r="BN1122" t="s"/>
      <c r="BO1122" t="s"/>
      <c r="BP1122" t="s"/>
      <c r="BQ1122" t="s"/>
      <c r="BR1122" t="s">
        <v>93</v>
      </c>
    </row>
    <row r="1123" spans="1:70">
      <c r="A1123" t="s">
        <v>70</v>
      </c>
      <c r="B1123" t="s">
        <v>71</v>
      </c>
      <c r="C1123" t="s">
        <v>72</v>
      </c>
      <c r="D1123" t="n">
        <v>2</v>
      </c>
      <c r="E1123" t="s">
        <v>723</v>
      </c>
      <c r="F1123" t="n">
        <v>-1</v>
      </c>
      <c r="G1123" t="s">
        <v>74</v>
      </c>
      <c r="H1123" t="s">
        <v>75</v>
      </c>
      <c r="I1123" t="s"/>
      <c r="J1123" t="s">
        <v>76</v>
      </c>
      <c r="K1123" t="n">
        <v>434</v>
      </c>
      <c r="L1123" t="s">
        <v>77</v>
      </c>
      <c r="M1123" t="s"/>
      <c r="N1123" t="s">
        <v>138</v>
      </c>
      <c r="O1123" t="s">
        <v>79</v>
      </c>
      <c r="P1123" t="s">
        <v>723</v>
      </c>
      <c r="Q1123" t="s"/>
      <c r="R1123" t="s">
        <v>80</v>
      </c>
      <c r="S1123" t="s">
        <v>724</v>
      </c>
      <c r="T1123" t="s">
        <v>82</v>
      </c>
      <c r="U1123" t="s"/>
      <c r="V1123" t="s">
        <v>83</v>
      </c>
      <c r="W1123" t="s">
        <v>84</v>
      </c>
      <c r="X1123" t="s"/>
      <c r="Y1123" t="s">
        <v>85</v>
      </c>
      <c r="Z1123">
        <f>HYPERLINK("https://hotelmonitor-cachepage.eclerx.com/savepage/tk_15427243247990246_sr_2029.html","info")</f>
        <v/>
      </c>
      <c r="AA1123" t="n">
        <v>-6796344</v>
      </c>
      <c r="AB1123" t="s"/>
      <c r="AC1123" t="s"/>
      <c r="AD1123" t="s">
        <v>86</v>
      </c>
      <c r="AE1123" t="s"/>
      <c r="AF1123" t="s"/>
      <c r="AG1123" t="s"/>
      <c r="AH1123" t="s"/>
      <c r="AI1123" t="s"/>
      <c r="AJ1123" t="s"/>
      <c r="AK1123" t="s">
        <v>87</v>
      </c>
      <c r="AL1123" t="s">
        <v>88</v>
      </c>
      <c r="AM1123" t="s"/>
      <c r="AN1123" t="s">
        <v>87</v>
      </c>
      <c r="AO1123" t="s"/>
      <c r="AP1123" t="n">
        <v>8</v>
      </c>
      <c r="AQ1123" t="s">
        <v>89</v>
      </c>
      <c r="AR1123" t="s">
        <v>96</v>
      </c>
      <c r="AS1123" t="s"/>
      <c r="AT1123" t="s">
        <v>91</v>
      </c>
      <c r="AU1123" t="s"/>
      <c r="AV1123" t="s"/>
      <c r="AW1123" t="s"/>
      <c r="AX1123" t="s"/>
      <c r="AY1123" t="n">
        <v>6796344</v>
      </c>
      <c r="AZ1123" t="s">
        <v>725</v>
      </c>
      <c r="BA1123" t="s"/>
      <c r="BB1123" t="n">
        <v>159751</v>
      </c>
      <c r="BC1123" t="s"/>
      <c r="BD1123" t="s"/>
      <c r="BE1123" t="s"/>
      <c r="BF1123" t="s"/>
      <c r="BG1123" t="s"/>
      <c r="BH1123" t="s"/>
      <c r="BI1123" t="s"/>
      <c r="BJ1123" t="s"/>
      <c r="BK1123" t="s"/>
      <c r="BL1123" t="s"/>
      <c r="BM1123" t="s"/>
      <c r="BN1123" t="s"/>
      <c r="BO1123" t="s"/>
      <c r="BP1123" t="s"/>
      <c r="BQ1123" t="s"/>
      <c r="BR1123" t="s">
        <v>93</v>
      </c>
    </row>
    <row r="1124" spans="1:70">
      <c r="A1124" t="s">
        <v>70</v>
      </c>
      <c r="B1124" t="s">
        <v>71</v>
      </c>
      <c r="C1124" t="s">
        <v>72</v>
      </c>
      <c r="D1124" t="n">
        <v>2</v>
      </c>
      <c r="E1124" t="s">
        <v>723</v>
      </c>
      <c r="F1124" t="n">
        <v>-1</v>
      </c>
      <c r="G1124" t="s">
        <v>74</v>
      </c>
      <c r="H1124" t="s">
        <v>75</v>
      </c>
      <c r="I1124" t="s"/>
      <c r="J1124" t="s">
        <v>76</v>
      </c>
      <c r="K1124" t="n">
        <v>434</v>
      </c>
      <c r="L1124" t="s">
        <v>77</v>
      </c>
      <c r="M1124" t="s"/>
      <c r="N1124" t="s">
        <v>193</v>
      </c>
      <c r="O1124" t="s">
        <v>79</v>
      </c>
      <c r="P1124" t="s">
        <v>723</v>
      </c>
      <c r="Q1124" t="s"/>
      <c r="R1124" t="s">
        <v>80</v>
      </c>
      <c r="S1124" t="s">
        <v>724</v>
      </c>
      <c r="T1124" t="s">
        <v>82</v>
      </c>
      <c r="U1124" t="s"/>
      <c r="V1124" t="s">
        <v>83</v>
      </c>
      <c r="W1124" t="s">
        <v>84</v>
      </c>
      <c r="X1124" t="s"/>
      <c r="Y1124" t="s">
        <v>85</v>
      </c>
      <c r="Z1124">
        <f>HYPERLINK("https://hotelmonitor-cachepage.eclerx.com/savepage/tk_15427243247990246_sr_2029.html","info")</f>
        <v/>
      </c>
      <c r="AA1124" t="n">
        <v>-6796344</v>
      </c>
      <c r="AB1124" t="s"/>
      <c r="AC1124" t="s"/>
      <c r="AD1124" t="s">
        <v>86</v>
      </c>
      <c r="AE1124" t="s"/>
      <c r="AF1124" t="s"/>
      <c r="AG1124" t="s"/>
      <c r="AH1124" t="s"/>
      <c r="AI1124" t="s"/>
      <c r="AJ1124" t="s"/>
      <c r="AK1124" t="s">
        <v>87</v>
      </c>
      <c r="AL1124" t="s">
        <v>88</v>
      </c>
      <c r="AM1124" t="s"/>
      <c r="AN1124" t="s">
        <v>87</v>
      </c>
      <c r="AO1124" t="s"/>
      <c r="AP1124" t="n">
        <v>8</v>
      </c>
      <c r="AQ1124" t="s">
        <v>89</v>
      </c>
      <c r="AR1124" t="s">
        <v>96</v>
      </c>
      <c r="AS1124" t="s"/>
      <c r="AT1124" t="s">
        <v>91</v>
      </c>
      <c r="AU1124" t="s"/>
      <c r="AV1124" t="s"/>
      <c r="AW1124" t="s"/>
      <c r="AX1124" t="s"/>
      <c r="AY1124" t="n">
        <v>6796344</v>
      </c>
      <c r="AZ1124" t="s">
        <v>725</v>
      </c>
      <c r="BA1124" t="s"/>
      <c r="BB1124" t="n">
        <v>159751</v>
      </c>
      <c r="BC1124" t="s"/>
      <c r="BD1124" t="s"/>
      <c r="BE1124" t="s"/>
      <c r="BF1124" t="s"/>
      <c r="BG1124" t="s"/>
      <c r="BH1124" t="s"/>
      <c r="BI1124" t="s"/>
      <c r="BJ1124" t="s"/>
      <c r="BK1124" t="s"/>
      <c r="BL1124" t="s"/>
      <c r="BM1124" t="s"/>
      <c r="BN1124" t="s"/>
      <c r="BO1124" t="s"/>
      <c r="BP1124" t="s"/>
      <c r="BQ1124" t="s"/>
      <c r="BR1124" t="s">
        <v>93</v>
      </c>
    </row>
    <row r="1125" spans="1:70">
      <c r="A1125" t="s">
        <v>70</v>
      </c>
      <c r="B1125" t="s">
        <v>71</v>
      </c>
      <c r="C1125" t="s">
        <v>72</v>
      </c>
      <c r="D1125" t="n">
        <v>2</v>
      </c>
      <c r="E1125" t="s">
        <v>726</v>
      </c>
      <c r="F1125" t="n">
        <v>-1</v>
      </c>
      <c r="G1125" t="s">
        <v>74</v>
      </c>
      <c r="H1125" t="s">
        <v>75</v>
      </c>
      <c r="I1125" t="s"/>
      <c r="J1125" t="s">
        <v>76</v>
      </c>
      <c r="K1125" t="n">
        <v>65</v>
      </c>
      <c r="L1125" t="s">
        <v>77</v>
      </c>
      <c r="M1125" t="s"/>
      <c r="N1125" t="s">
        <v>94</v>
      </c>
      <c r="O1125" t="s">
        <v>79</v>
      </c>
      <c r="P1125" t="s">
        <v>726</v>
      </c>
      <c r="Q1125" t="s"/>
      <c r="R1125" t="s">
        <v>80</v>
      </c>
      <c r="S1125" t="s">
        <v>323</v>
      </c>
      <c r="T1125" t="s">
        <v>82</v>
      </c>
      <c r="U1125" t="s"/>
      <c r="V1125" t="s">
        <v>83</v>
      </c>
      <c r="W1125" t="s">
        <v>84</v>
      </c>
      <c r="X1125" t="s"/>
      <c r="Y1125" t="s">
        <v>85</v>
      </c>
      <c r="Z1125">
        <f>HYPERLINK("https://hotelmonitor-cachepage.eclerx.com/savepage/tk_1542724408458737_sr_2029.html","info")</f>
        <v/>
      </c>
      <c r="AA1125" t="n">
        <v>-2311997</v>
      </c>
      <c r="AB1125" t="s"/>
      <c r="AC1125" t="s"/>
      <c r="AD1125" t="s">
        <v>86</v>
      </c>
      <c r="AE1125" t="s"/>
      <c r="AF1125" t="s"/>
      <c r="AG1125" t="s"/>
      <c r="AH1125" t="s"/>
      <c r="AI1125" t="s"/>
      <c r="AJ1125" t="s"/>
      <c r="AK1125" t="s">
        <v>87</v>
      </c>
      <c r="AL1125" t="s">
        <v>88</v>
      </c>
      <c r="AM1125" t="s"/>
      <c r="AN1125" t="s">
        <v>87</v>
      </c>
      <c r="AO1125" t="s"/>
      <c r="AP1125" t="n">
        <v>41</v>
      </c>
      <c r="AQ1125" t="s">
        <v>89</v>
      </c>
      <c r="AR1125" t="s">
        <v>96</v>
      </c>
      <c r="AS1125" t="s"/>
      <c r="AT1125" t="s">
        <v>91</v>
      </c>
      <c r="AU1125" t="s"/>
      <c r="AV1125" t="s"/>
      <c r="AW1125" t="s"/>
      <c r="AX1125" t="s"/>
      <c r="AY1125" t="n">
        <v>2311997</v>
      </c>
      <c r="AZ1125" t="s">
        <v>727</v>
      </c>
      <c r="BA1125" t="s"/>
      <c r="BB1125" t="n">
        <v>108087</v>
      </c>
      <c r="BC1125" t="n">
        <v>11.320219</v>
      </c>
      <c r="BD1125" t="n">
        <v>44.501575</v>
      </c>
      <c r="BE1125" t="s"/>
      <c r="BF1125" t="s"/>
      <c r="BG1125" t="s"/>
      <c r="BH1125" t="s"/>
      <c r="BI1125" t="s"/>
      <c r="BJ1125" t="s"/>
      <c r="BK1125" t="s"/>
      <c r="BL1125" t="s"/>
      <c r="BM1125" t="s"/>
      <c r="BN1125" t="s"/>
      <c r="BO1125" t="s"/>
      <c r="BP1125" t="s"/>
      <c r="BQ1125" t="s"/>
      <c r="BR1125" t="s">
        <v>93</v>
      </c>
    </row>
    <row r="1126" spans="1:70">
      <c r="A1126" t="s">
        <v>70</v>
      </c>
      <c r="B1126" t="s">
        <v>71</v>
      </c>
      <c r="C1126" t="s">
        <v>72</v>
      </c>
      <c r="D1126" t="n">
        <v>2</v>
      </c>
      <c r="E1126" t="s">
        <v>726</v>
      </c>
      <c r="F1126" t="n">
        <v>-1</v>
      </c>
      <c r="G1126" t="s">
        <v>74</v>
      </c>
      <c r="H1126" t="s">
        <v>75</v>
      </c>
      <c r="I1126" t="s"/>
      <c r="J1126" t="s">
        <v>76</v>
      </c>
      <c r="K1126" t="n">
        <v>67</v>
      </c>
      <c r="L1126" t="s">
        <v>77</v>
      </c>
      <c r="M1126" t="s"/>
      <c r="N1126" t="s">
        <v>97</v>
      </c>
      <c r="O1126" t="s">
        <v>79</v>
      </c>
      <c r="P1126" t="s">
        <v>726</v>
      </c>
      <c r="Q1126" t="s"/>
      <c r="R1126" t="s">
        <v>80</v>
      </c>
      <c r="S1126" t="s">
        <v>167</v>
      </c>
      <c r="T1126" t="s">
        <v>82</v>
      </c>
      <c r="U1126" t="s"/>
      <c r="V1126" t="s">
        <v>83</v>
      </c>
      <c r="W1126" t="s">
        <v>84</v>
      </c>
      <c r="X1126" t="s"/>
      <c r="Y1126" t="s">
        <v>85</v>
      </c>
      <c r="Z1126">
        <f>HYPERLINK("https://hotelmonitor-cachepage.eclerx.com/savepage/tk_1542724408458737_sr_2029.html","info")</f>
        <v/>
      </c>
      <c r="AA1126" t="n">
        <v>-2311997</v>
      </c>
      <c r="AB1126" t="s"/>
      <c r="AC1126" t="s"/>
      <c r="AD1126" t="s">
        <v>86</v>
      </c>
      <c r="AE1126" t="s"/>
      <c r="AF1126" t="s"/>
      <c r="AG1126" t="s"/>
      <c r="AH1126" t="s"/>
      <c r="AI1126" t="s"/>
      <c r="AJ1126" t="s"/>
      <c r="AK1126" t="s">
        <v>87</v>
      </c>
      <c r="AL1126" t="s">
        <v>88</v>
      </c>
      <c r="AM1126" t="s"/>
      <c r="AN1126" t="s">
        <v>87</v>
      </c>
      <c r="AO1126" t="s"/>
      <c r="AP1126" t="n">
        <v>41</v>
      </c>
      <c r="AQ1126" t="s">
        <v>89</v>
      </c>
      <c r="AR1126" t="s">
        <v>99</v>
      </c>
      <c r="AS1126" t="s"/>
      <c r="AT1126" t="s">
        <v>91</v>
      </c>
      <c r="AU1126" t="s"/>
      <c r="AV1126" t="s"/>
      <c r="AW1126" t="s"/>
      <c r="AX1126" t="s"/>
      <c r="AY1126" t="n">
        <v>2311997</v>
      </c>
      <c r="AZ1126" t="s">
        <v>727</v>
      </c>
      <c r="BA1126" t="s"/>
      <c r="BB1126" t="n">
        <v>108087</v>
      </c>
      <c r="BC1126" t="n">
        <v>11.320219</v>
      </c>
      <c r="BD1126" t="n">
        <v>44.501575</v>
      </c>
      <c r="BE1126" t="s"/>
      <c r="BF1126" t="s"/>
      <c r="BG1126" t="s"/>
      <c r="BH1126" t="s"/>
      <c r="BI1126" t="s"/>
      <c r="BJ1126" t="s"/>
      <c r="BK1126" t="s"/>
      <c r="BL1126" t="s"/>
      <c r="BM1126" t="s"/>
      <c r="BN1126" t="s"/>
      <c r="BO1126" t="s"/>
      <c r="BP1126" t="s"/>
      <c r="BQ1126" t="s"/>
      <c r="BR1126" t="s">
        <v>93</v>
      </c>
    </row>
    <row r="1127" spans="1:70">
      <c r="A1127" t="s">
        <v>70</v>
      </c>
      <c r="B1127" t="s">
        <v>71</v>
      </c>
      <c r="C1127" t="s">
        <v>72</v>
      </c>
      <c r="D1127" t="n">
        <v>2</v>
      </c>
      <c r="E1127" t="s">
        <v>728</v>
      </c>
      <c r="F1127" t="n">
        <v>-1</v>
      </c>
      <c r="G1127" t="s">
        <v>74</v>
      </c>
      <c r="H1127" t="s">
        <v>75</v>
      </c>
      <c r="I1127" t="s"/>
      <c r="J1127" t="s">
        <v>76</v>
      </c>
      <c r="K1127" t="n">
        <v>130</v>
      </c>
      <c r="L1127" t="s">
        <v>77</v>
      </c>
      <c r="M1127" t="s"/>
      <c r="N1127" t="s">
        <v>272</v>
      </c>
      <c r="O1127" t="s">
        <v>79</v>
      </c>
      <c r="P1127" t="s">
        <v>728</v>
      </c>
      <c r="Q1127" t="s"/>
      <c r="R1127" t="s">
        <v>80</v>
      </c>
      <c r="S1127" t="s">
        <v>373</v>
      </c>
      <c r="T1127" t="s">
        <v>82</v>
      </c>
      <c r="U1127" t="s"/>
      <c r="V1127" t="s">
        <v>83</v>
      </c>
      <c r="W1127" t="s">
        <v>84</v>
      </c>
      <c r="X1127" t="s"/>
      <c r="Y1127" t="s">
        <v>85</v>
      </c>
      <c r="Z1127">
        <f>HYPERLINK("https://hotelmonitor-cachepage.eclerx.com/savepage/tk_15427244161029778_sr_2029.html","info")</f>
        <v/>
      </c>
      <c r="AA1127" t="n">
        <v>-2311925</v>
      </c>
      <c r="AB1127" t="s"/>
      <c r="AC1127" t="s"/>
      <c r="AD1127" t="s">
        <v>86</v>
      </c>
      <c r="AE1127" t="s"/>
      <c r="AF1127" t="s"/>
      <c r="AG1127" t="s"/>
      <c r="AH1127" t="s"/>
      <c r="AI1127" t="s"/>
      <c r="AJ1127" t="s"/>
      <c r="AK1127" t="s">
        <v>87</v>
      </c>
      <c r="AL1127" t="s">
        <v>88</v>
      </c>
      <c r="AM1127" t="s"/>
      <c r="AN1127" t="s">
        <v>87</v>
      </c>
      <c r="AO1127" t="s"/>
      <c r="AP1127" t="n">
        <v>44</v>
      </c>
      <c r="AQ1127" t="s">
        <v>89</v>
      </c>
      <c r="AR1127" t="s">
        <v>96</v>
      </c>
      <c r="AS1127" t="s"/>
      <c r="AT1127" t="s">
        <v>91</v>
      </c>
      <c r="AU1127" t="s"/>
      <c r="AV1127" t="s"/>
      <c r="AW1127" t="s"/>
      <c r="AX1127" t="s"/>
      <c r="AY1127" t="n">
        <v>2311925</v>
      </c>
      <c r="AZ1127" t="s">
        <v>729</v>
      </c>
      <c r="BA1127" t="s"/>
      <c r="BB1127" t="n">
        <v>55142</v>
      </c>
      <c r="BC1127" t="n">
        <v>12.357392907143</v>
      </c>
      <c r="BD1127" t="n">
        <v>44.26473669595</v>
      </c>
      <c r="BE1127" t="s"/>
      <c r="BF1127" t="s"/>
      <c r="BG1127" t="s"/>
      <c r="BH1127" t="s"/>
      <c r="BI1127" t="s"/>
      <c r="BJ1127" t="s"/>
      <c r="BK1127" t="s"/>
      <c r="BL1127" t="s"/>
      <c r="BM1127" t="s"/>
      <c r="BN1127" t="s"/>
      <c r="BO1127" t="s"/>
      <c r="BP1127" t="s"/>
      <c r="BQ1127" t="s"/>
      <c r="BR1127" t="s">
        <v>93</v>
      </c>
    </row>
    <row r="1128" spans="1:70">
      <c r="A1128" t="s">
        <v>70</v>
      </c>
      <c r="B1128" t="s">
        <v>71</v>
      </c>
      <c r="C1128" t="s">
        <v>72</v>
      </c>
      <c r="D1128" t="n">
        <v>2</v>
      </c>
      <c r="E1128" t="s">
        <v>728</v>
      </c>
      <c r="F1128" t="n">
        <v>-1</v>
      </c>
      <c r="G1128" t="s">
        <v>74</v>
      </c>
      <c r="H1128" t="s">
        <v>75</v>
      </c>
      <c r="I1128" t="s"/>
      <c r="J1128" t="s">
        <v>76</v>
      </c>
      <c r="K1128" t="n">
        <v>138</v>
      </c>
      <c r="L1128" t="s">
        <v>77</v>
      </c>
      <c r="M1128" t="s"/>
      <c r="N1128" t="s">
        <v>169</v>
      </c>
      <c r="O1128" t="s">
        <v>79</v>
      </c>
      <c r="P1128" t="s">
        <v>728</v>
      </c>
      <c r="Q1128" t="s"/>
      <c r="R1128" t="s">
        <v>80</v>
      </c>
      <c r="S1128" t="s">
        <v>242</v>
      </c>
      <c r="T1128" t="s">
        <v>82</v>
      </c>
      <c r="U1128" t="s"/>
      <c r="V1128" t="s">
        <v>83</v>
      </c>
      <c r="W1128" t="s">
        <v>84</v>
      </c>
      <c r="X1128" t="s"/>
      <c r="Y1128" t="s">
        <v>85</v>
      </c>
      <c r="Z1128">
        <f>HYPERLINK("https://hotelmonitor-cachepage.eclerx.com/savepage/tk_15427244161029778_sr_2029.html","info")</f>
        <v/>
      </c>
      <c r="AA1128" t="n">
        <v>-2311925</v>
      </c>
      <c r="AB1128" t="s"/>
      <c r="AC1128" t="s"/>
      <c r="AD1128" t="s">
        <v>86</v>
      </c>
      <c r="AE1128" t="s"/>
      <c r="AF1128" t="s"/>
      <c r="AG1128" t="s"/>
      <c r="AH1128" t="s"/>
      <c r="AI1128" t="s"/>
      <c r="AJ1128" t="s"/>
      <c r="AK1128" t="s">
        <v>87</v>
      </c>
      <c r="AL1128" t="s">
        <v>88</v>
      </c>
      <c r="AM1128" t="s"/>
      <c r="AN1128" t="s">
        <v>87</v>
      </c>
      <c r="AO1128" t="s"/>
      <c r="AP1128" t="n">
        <v>44</v>
      </c>
      <c r="AQ1128" t="s">
        <v>89</v>
      </c>
      <c r="AR1128" t="s">
        <v>171</v>
      </c>
      <c r="AS1128" t="s"/>
      <c r="AT1128" t="s">
        <v>91</v>
      </c>
      <c r="AU1128" t="s"/>
      <c r="AV1128" t="s"/>
      <c r="AW1128" t="s"/>
      <c r="AX1128" t="s"/>
      <c r="AY1128" t="n">
        <v>2311925</v>
      </c>
      <c r="AZ1128" t="s">
        <v>729</v>
      </c>
      <c r="BA1128" t="s"/>
      <c r="BB1128" t="n">
        <v>55142</v>
      </c>
      <c r="BC1128" t="n">
        <v>12.357392907143</v>
      </c>
      <c r="BD1128" t="n">
        <v>44.26473669595</v>
      </c>
      <c r="BE1128" t="s"/>
      <c r="BF1128" t="s"/>
      <c r="BG1128" t="s"/>
      <c r="BH1128" t="s"/>
      <c r="BI1128" t="s"/>
      <c r="BJ1128" t="s"/>
      <c r="BK1128" t="s"/>
      <c r="BL1128" t="s"/>
      <c r="BM1128" t="s"/>
      <c r="BN1128" t="s"/>
      <c r="BO1128" t="s"/>
      <c r="BP1128" t="s"/>
      <c r="BQ1128" t="s"/>
      <c r="BR1128" t="s">
        <v>93</v>
      </c>
    </row>
    <row r="1129" spans="1:70">
      <c r="A1129" t="s">
        <v>70</v>
      </c>
      <c r="B1129" t="s">
        <v>71</v>
      </c>
      <c r="C1129" t="s">
        <v>72</v>
      </c>
      <c r="D1129" t="n">
        <v>2</v>
      </c>
      <c r="E1129" t="s">
        <v>728</v>
      </c>
      <c r="F1129" t="n">
        <v>-1</v>
      </c>
      <c r="G1129" t="s">
        <v>74</v>
      </c>
      <c r="H1129" t="s">
        <v>75</v>
      </c>
      <c r="I1129" t="s"/>
      <c r="J1129" t="s">
        <v>76</v>
      </c>
      <c r="K1129" t="n">
        <v>138</v>
      </c>
      <c r="L1129" t="s">
        <v>77</v>
      </c>
      <c r="M1129" t="s"/>
      <c r="N1129" t="s">
        <v>730</v>
      </c>
      <c r="O1129" t="s">
        <v>79</v>
      </c>
      <c r="P1129" t="s">
        <v>728</v>
      </c>
      <c r="Q1129" t="s"/>
      <c r="R1129" t="s">
        <v>80</v>
      </c>
      <c r="S1129" t="s">
        <v>242</v>
      </c>
      <c r="T1129" t="s">
        <v>82</v>
      </c>
      <c r="U1129" t="s"/>
      <c r="V1129" t="s">
        <v>83</v>
      </c>
      <c r="W1129" t="s">
        <v>84</v>
      </c>
      <c r="X1129" t="s"/>
      <c r="Y1129" t="s">
        <v>85</v>
      </c>
      <c r="Z1129">
        <f>HYPERLINK("https://hotelmonitor-cachepage.eclerx.com/savepage/tk_15427244161029778_sr_2029.html","info")</f>
        <v/>
      </c>
      <c r="AA1129" t="n">
        <v>-2311925</v>
      </c>
      <c r="AB1129" t="s"/>
      <c r="AC1129" t="s"/>
      <c r="AD1129" t="s">
        <v>86</v>
      </c>
      <c r="AE1129" t="s"/>
      <c r="AF1129" t="s"/>
      <c r="AG1129" t="s"/>
      <c r="AH1129" t="s"/>
      <c r="AI1129" t="s"/>
      <c r="AJ1129" t="s"/>
      <c r="AK1129" t="s">
        <v>87</v>
      </c>
      <c r="AL1129" t="s">
        <v>88</v>
      </c>
      <c r="AM1129" t="s"/>
      <c r="AN1129" t="s">
        <v>87</v>
      </c>
      <c r="AO1129" t="s"/>
      <c r="AP1129" t="n">
        <v>44</v>
      </c>
      <c r="AQ1129" t="s">
        <v>89</v>
      </c>
      <c r="AR1129" t="s">
        <v>171</v>
      </c>
      <c r="AS1129" t="s"/>
      <c r="AT1129" t="s">
        <v>91</v>
      </c>
      <c r="AU1129" t="s"/>
      <c r="AV1129" t="s"/>
      <c r="AW1129" t="s"/>
      <c r="AX1129" t="s"/>
      <c r="AY1129" t="n">
        <v>2311925</v>
      </c>
      <c r="AZ1129" t="s">
        <v>729</v>
      </c>
      <c r="BA1129" t="s"/>
      <c r="BB1129" t="n">
        <v>55142</v>
      </c>
      <c r="BC1129" t="n">
        <v>12.357392907143</v>
      </c>
      <c r="BD1129" t="n">
        <v>44.26473669595</v>
      </c>
      <c r="BE1129" t="s"/>
      <c r="BF1129" t="s"/>
      <c r="BG1129" t="s"/>
      <c r="BH1129" t="s"/>
      <c r="BI1129" t="s"/>
      <c r="BJ1129" t="s"/>
      <c r="BK1129" t="s"/>
      <c r="BL1129" t="s"/>
      <c r="BM1129" t="s"/>
      <c r="BN1129" t="s"/>
      <c r="BO1129" t="s"/>
      <c r="BP1129" t="s"/>
      <c r="BQ1129" t="s"/>
      <c r="BR1129" t="s">
        <v>93</v>
      </c>
    </row>
    <row r="1130" spans="1:70">
      <c r="A1130" t="s">
        <v>70</v>
      </c>
      <c r="B1130" t="s">
        <v>71</v>
      </c>
      <c r="C1130" t="s">
        <v>72</v>
      </c>
      <c r="D1130" t="n">
        <v>2</v>
      </c>
      <c r="E1130" t="s">
        <v>728</v>
      </c>
      <c r="F1130" t="n">
        <v>-1</v>
      </c>
      <c r="G1130" t="s">
        <v>74</v>
      </c>
      <c r="H1130" t="s">
        <v>75</v>
      </c>
      <c r="I1130" t="s"/>
      <c r="J1130" t="s">
        <v>76</v>
      </c>
      <c r="K1130" t="n">
        <v>144</v>
      </c>
      <c r="L1130" t="s">
        <v>77</v>
      </c>
      <c r="M1130" t="s"/>
      <c r="N1130" t="s">
        <v>272</v>
      </c>
      <c r="O1130" t="s">
        <v>79</v>
      </c>
      <c r="P1130" t="s">
        <v>728</v>
      </c>
      <c r="Q1130" t="s"/>
      <c r="R1130" t="s">
        <v>80</v>
      </c>
      <c r="S1130" t="s">
        <v>690</v>
      </c>
      <c r="T1130" t="s">
        <v>82</v>
      </c>
      <c r="U1130" t="s"/>
      <c r="V1130" t="s">
        <v>83</v>
      </c>
      <c r="W1130" t="s">
        <v>84</v>
      </c>
      <c r="X1130" t="s"/>
      <c r="Y1130" t="s">
        <v>85</v>
      </c>
      <c r="Z1130">
        <f>HYPERLINK("https://hotelmonitor-cachepage.eclerx.com/savepage/tk_15427244161029778_sr_2029.html","info")</f>
        <v/>
      </c>
      <c r="AA1130" t="n">
        <v>-2311925</v>
      </c>
      <c r="AB1130" t="s"/>
      <c r="AC1130" t="s"/>
      <c r="AD1130" t="s">
        <v>86</v>
      </c>
      <c r="AE1130" t="s"/>
      <c r="AF1130" t="s"/>
      <c r="AG1130" t="s"/>
      <c r="AH1130" t="s"/>
      <c r="AI1130" t="s"/>
      <c r="AJ1130" t="s"/>
      <c r="AK1130" t="s">
        <v>87</v>
      </c>
      <c r="AL1130" t="s">
        <v>88</v>
      </c>
      <c r="AM1130" t="s"/>
      <c r="AN1130" t="s">
        <v>87</v>
      </c>
      <c r="AO1130" t="s"/>
      <c r="AP1130" t="n">
        <v>44</v>
      </c>
      <c r="AQ1130" t="s">
        <v>89</v>
      </c>
      <c r="AR1130" t="s">
        <v>96</v>
      </c>
      <c r="AS1130" t="s"/>
      <c r="AT1130" t="s">
        <v>91</v>
      </c>
      <c r="AU1130" t="s"/>
      <c r="AV1130" t="s"/>
      <c r="AW1130" t="s"/>
      <c r="AX1130" t="s"/>
      <c r="AY1130" t="n">
        <v>2311925</v>
      </c>
      <c r="AZ1130" t="s">
        <v>729</v>
      </c>
      <c r="BA1130" t="s"/>
      <c r="BB1130" t="n">
        <v>55142</v>
      </c>
      <c r="BC1130" t="n">
        <v>12.357392907143</v>
      </c>
      <c r="BD1130" t="n">
        <v>44.26473669595</v>
      </c>
      <c r="BE1130" t="s"/>
      <c r="BF1130" t="s"/>
      <c r="BG1130" t="s"/>
      <c r="BH1130" t="s"/>
      <c r="BI1130" t="s"/>
      <c r="BJ1130" t="s"/>
      <c r="BK1130" t="s"/>
      <c r="BL1130" t="s"/>
      <c r="BM1130" t="s"/>
      <c r="BN1130" t="s"/>
      <c r="BO1130" t="s"/>
      <c r="BP1130" t="s"/>
      <c r="BQ1130" t="s"/>
      <c r="BR1130" t="s">
        <v>93</v>
      </c>
    </row>
    <row r="1131" spans="1:70">
      <c r="A1131" t="s">
        <v>70</v>
      </c>
      <c r="B1131" t="s">
        <v>71</v>
      </c>
      <c r="C1131" t="s">
        <v>72</v>
      </c>
      <c r="D1131" t="n">
        <v>2</v>
      </c>
      <c r="E1131" t="s">
        <v>728</v>
      </c>
      <c r="F1131" t="n">
        <v>-1</v>
      </c>
      <c r="G1131" t="s">
        <v>74</v>
      </c>
      <c r="H1131" t="s">
        <v>75</v>
      </c>
      <c r="I1131" t="s"/>
      <c r="J1131" t="s">
        <v>76</v>
      </c>
      <c r="K1131" t="n">
        <v>170</v>
      </c>
      <c r="L1131" t="s">
        <v>77</v>
      </c>
      <c r="M1131" t="s"/>
      <c r="N1131" t="s">
        <v>169</v>
      </c>
      <c r="O1131" t="s">
        <v>79</v>
      </c>
      <c r="P1131" t="s">
        <v>728</v>
      </c>
      <c r="Q1131" t="s"/>
      <c r="R1131" t="s">
        <v>80</v>
      </c>
      <c r="S1131" t="s">
        <v>116</v>
      </c>
      <c r="T1131" t="s">
        <v>82</v>
      </c>
      <c r="U1131" t="s"/>
      <c r="V1131" t="s">
        <v>83</v>
      </c>
      <c r="W1131" t="s">
        <v>84</v>
      </c>
      <c r="X1131" t="s"/>
      <c r="Y1131" t="s">
        <v>85</v>
      </c>
      <c r="Z1131">
        <f>HYPERLINK("https://hotelmonitor-cachepage.eclerx.com/savepage/tk_15427244161029778_sr_2029.html","info")</f>
        <v/>
      </c>
      <c r="AA1131" t="n">
        <v>-2311925</v>
      </c>
      <c r="AB1131" t="s"/>
      <c r="AC1131" t="s"/>
      <c r="AD1131" t="s">
        <v>86</v>
      </c>
      <c r="AE1131" t="s"/>
      <c r="AF1131" t="s"/>
      <c r="AG1131" t="s"/>
      <c r="AH1131" t="s"/>
      <c r="AI1131" t="s"/>
      <c r="AJ1131" t="s"/>
      <c r="AK1131" t="s">
        <v>87</v>
      </c>
      <c r="AL1131" t="s">
        <v>88</v>
      </c>
      <c r="AM1131" t="s"/>
      <c r="AN1131" t="s">
        <v>87</v>
      </c>
      <c r="AO1131" t="s"/>
      <c r="AP1131" t="n">
        <v>44</v>
      </c>
      <c r="AQ1131" t="s">
        <v>89</v>
      </c>
      <c r="AR1131" t="s">
        <v>171</v>
      </c>
      <c r="AS1131" t="s"/>
      <c r="AT1131" t="s">
        <v>91</v>
      </c>
      <c r="AU1131" t="s"/>
      <c r="AV1131" t="s"/>
      <c r="AW1131" t="s"/>
      <c r="AX1131" t="s"/>
      <c r="AY1131" t="n">
        <v>2311925</v>
      </c>
      <c r="AZ1131" t="s">
        <v>729</v>
      </c>
      <c r="BA1131" t="s"/>
      <c r="BB1131" t="n">
        <v>55142</v>
      </c>
      <c r="BC1131" t="n">
        <v>12.357392907143</v>
      </c>
      <c r="BD1131" t="n">
        <v>44.26473669595</v>
      </c>
      <c r="BE1131" t="s"/>
      <c r="BF1131" t="s"/>
      <c r="BG1131" t="s"/>
      <c r="BH1131" t="s"/>
      <c r="BI1131" t="s"/>
      <c r="BJ1131" t="s"/>
      <c r="BK1131" t="s"/>
      <c r="BL1131" t="s"/>
      <c r="BM1131" t="s"/>
      <c r="BN1131" t="s"/>
      <c r="BO1131" t="s"/>
      <c r="BP1131" t="s"/>
      <c r="BQ1131" t="s"/>
      <c r="BR1131" t="s">
        <v>93</v>
      </c>
    </row>
    <row r="1132" spans="1:70">
      <c r="A1132" t="s">
        <v>70</v>
      </c>
      <c r="B1132" t="s">
        <v>71</v>
      </c>
      <c r="C1132" t="s">
        <v>72</v>
      </c>
      <c r="D1132" t="n">
        <v>2</v>
      </c>
      <c r="E1132" t="s">
        <v>728</v>
      </c>
      <c r="F1132" t="n">
        <v>-1</v>
      </c>
      <c r="G1132" t="s">
        <v>74</v>
      </c>
      <c r="H1132" t="s">
        <v>75</v>
      </c>
      <c r="I1132" t="s"/>
      <c r="J1132" t="s">
        <v>76</v>
      </c>
      <c r="K1132" t="n">
        <v>190</v>
      </c>
      <c r="L1132" t="s">
        <v>77</v>
      </c>
      <c r="M1132" t="s"/>
      <c r="N1132" t="s">
        <v>272</v>
      </c>
      <c r="O1132" t="s">
        <v>79</v>
      </c>
      <c r="P1132" t="s">
        <v>728</v>
      </c>
      <c r="Q1132" t="s"/>
      <c r="R1132" t="s">
        <v>80</v>
      </c>
      <c r="S1132" t="s">
        <v>630</v>
      </c>
      <c r="T1132" t="s">
        <v>82</v>
      </c>
      <c r="U1132" t="s"/>
      <c r="V1132" t="s">
        <v>83</v>
      </c>
      <c r="W1132" t="s">
        <v>108</v>
      </c>
      <c r="X1132" t="s"/>
      <c r="Y1132" t="s">
        <v>85</v>
      </c>
      <c r="Z1132">
        <f>HYPERLINK("https://hotelmonitor-cachepage.eclerx.com/savepage/tk_15427244161029778_sr_2029.html","info")</f>
        <v/>
      </c>
      <c r="AA1132" t="n">
        <v>-2311925</v>
      </c>
      <c r="AB1132" t="s"/>
      <c r="AC1132" t="s"/>
      <c r="AD1132" t="s">
        <v>86</v>
      </c>
      <c r="AE1132" t="s"/>
      <c r="AF1132" t="s"/>
      <c r="AG1132" t="s"/>
      <c r="AH1132" t="s"/>
      <c r="AI1132" t="s"/>
      <c r="AJ1132" t="s"/>
      <c r="AK1132" t="s">
        <v>87</v>
      </c>
      <c r="AL1132" t="s">
        <v>88</v>
      </c>
      <c r="AM1132" t="s"/>
      <c r="AN1132" t="s">
        <v>87</v>
      </c>
      <c r="AO1132" t="s"/>
      <c r="AP1132" t="n">
        <v>44</v>
      </c>
      <c r="AQ1132" t="s">
        <v>89</v>
      </c>
      <c r="AR1132" t="s">
        <v>96</v>
      </c>
      <c r="AS1132" t="s"/>
      <c r="AT1132" t="s">
        <v>91</v>
      </c>
      <c r="AU1132" t="s"/>
      <c r="AV1132" t="s"/>
      <c r="AW1132" t="s"/>
      <c r="AX1132" t="s"/>
      <c r="AY1132" t="n">
        <v>2311925</v>
      </c>
      <c r="AZ1132" t="s">
        <v>729</v>
      </c>
      <c r="BA1132" t="s"/>
      <c r="BB1132" t="n">
        <v>55142</v>
      </c>
      <c r="BC1132" t="n">
        <v>12.357392907143</v>
      </c>
      <c r="BD1132" t="n">
        <v>44.26473669595</v>
      </c>
      <c r="BE1132" t="s"/>
      <c r="BF1132" t="s"/>
      <c r="BG1132" t="s"/>
      <c r="BH1132" t="s"/>
      <c r="BI1132" t="s"/>
      <c r="BJ1132" t="s"/>
      <c r="BK1132" t="s"/>
      <c r="BL1132" t="s"/>
      <c r="BM1132" t="s"/>
      <c r="BN1132" t="s"/>
      <c r="BO1132" t="s"/>
      <c r="BP1132" t="s"/>
      <c r="BQ1132" t="s"/>
      <c r="BR1132" t="s">
        <v>93</v>
      </c>
    </row>
    <row r="1133" spans="1:70">
      <c r="A1133" t="s">
        <v>70</v>
      </c>
      <c r="B1133" t="s">
        <v>71</v>
      </c>
      <c r="C1133" t="s">
        <v>72</v>
      </c>
      <c r="D1133" t="n">
        <v>2</v>
      </c>
      <c r="E1133" t="s">
        <v>728</v>
      </c>
      <c r="F1133" t="n">
        <v>-1</v>
      </c>
      <c r="G1133" t="s">
        <v>74</v>
      </c>
      <c r="H1133" t="s">
        <v>75</v>
      </c>
      <c r="I1133" t="s"/>
      <c r="J1133" t="s">
        <v>76</v>
      </c>
      <c r="K1133" t="n">
        <v>198</v>
      </c>
      <c r="L1133" t="s">
        <v>77</v>
      </c>
      <c r="M1133" t="s"/>
      <c r="N1133" t="s">
        <v>169</v>
      </c>
      <c r="O1133" t="s">
        <v>79</v>
      </c>
      <c r="P1133" t="s">
        <v>728</v>
      </c>
      <c r="Q1133" t="s"/>
      <c r="R1133" t="s">
        <v>80</v>
      </c>
      <c r="S1133" t="s">
        <v>196</v>
      </c>
      <c r="T1133" t="s">
        <v>82</v>
      </c>
      <c r="U1133" t="s"/>
      <c r="V1133" t="s">
        <v>83</v>
      </c>
      <c r="W1133" t="s">
        <v>108</v>
      </c>
      <c r="X1133" t="s"/>
      <c r="Y1133" t="s">
        <v>85</v>
      </c>
      <c r="Z1133">
        <f>HYPERLINK("https://hotelmonitor-cachepage.eclerx.com/savepage/tk_15427244161029778_sr_2029.html","info")</f>
        <v/>
      </c>
      <c r="AA1133" t="n">
        <v>-2311925</v>
      </c>
      <c r="AB1133" t="s"/>
      <c r="AC1133" t="s"/>
      <c r="AD1133" t="s">
        <v>86</v>
      </c>
      <c r="AE1133" t="s"/>
      <c r="AF1133" t="s"/>
      <c r="AG1133" t="s"/>
      <c r="AH1133" t="s"/>
      <c r="AI1133" t="s"/>
      <c r="AJ1133" t="s"/>
      <c r="AK1133" t="s">
        <v>87</v>
      </c>
      <c r="AL1133" t="s">
        <v>88</v>
      </c>
      <c r="AM1133" t="s"/>
      <c r="AN1133" t="s">
        <v>87</v>
      </c>
      <c r="AO1133" t="s"/>
      <c r="AP1133" t="n">
        <v>44</v>
      </c>
      <c r="AQ1133" t="s">
        <v>89</v>
      </c>
      <c r="AR1133" t="s">
        <v>171</v>
      </c>
      <c r="AS1133" t="s"/>
      <c r="AT1133" t="s">
        <v>91</v>
      </c>
      <c r="AU1133" t="s"/>
      <c r="AV1133" t="s"/>
      <c r="AW1133" t="s"/>
      <c r="AX1133" t="s"/>
      <c r="AY1133" t="n">
        <v>2311925</v>
      </c>
      <c r="AZ1133" t="s">
        <v>729</v>
      </c>
      <c r="BA1133" t="s"/>
      <c r="BB1133" t="n">
        <v>55142</v>
      </c>
      <c r="BC1133" t="n">
        <v>12.357392907143</v>
      </c>
      <c r="BD1133" t="n">
        <v>44.26473669595</v>
      </c>
      <c r="BE1133" t="s"/>
      <c r="BF1133" t="s"/>
      <c r="BG1133" t="s"/>
      <c r="BH1133" t="s"/>
      <c r="BI1133" t="s"/>
      <c r="BJ1133" t="s"/>
      <c r="BK1133" t="s"/>
      <c r="BL1133" t="s"/>
      <c r="BM1133" t="s"/>
      <c r="BN1133" t="s"/>
      <c r="BO1133" t="s"/>
      <c r="BP1133" t="s"/>
      <c r="BQ1133" t="s"/>
      <c r="BR1133" t="s">
        <v>93</v>
      </c>
    </row>
    <row r="1134" spans="1:70">
      <c r="A1134" t="s">
        <v>70</v>
      </c>
      <c r="B1134" t="s">
        <v>71</v>
      </c>
      <c r="C1134" t="s">
        <v>72</v>
      </c>
      <c r="D1134" t="n">
        <v>2</v>
      </c>
      <c r="E1134" t="s">
        <v>728</v>
      </c>
      <c r="F1134" t="n">
        <v>-1</v>
      </c>
      <c r="G1134" t="s">
        <v>74</v>
      </c>
      <c r="H1134" t="s">
        <v>75</v>
      </c>
      <c r="I1134" t="s"/>
      <c r="J1134" t="s">
        <v>76</v>
      </c>
      <c r="K1134" t="n">
        <v>198</v>
      </c>
      <c r="L1134" t="s">
        <v>77</v>
      </c>
      <c r="M1134" t="s"/>
      <c r="N1134" t="s">
        <v>730</v>
      </c>
      <c r="O1134" t="s">
        <v>79</v>
      </c>
      <c r="P1134" t="s">
        <v>728</v>
      </c>
      <c r="Q1134" t="s"/>
      <c r="R1134" t="s">
        <v>80</v>
      </c>
      <c r="S1134" t="s">
        <v>196</v>
      </c>
      <c r="T1134" t="s">
        <v>82</v>
      </c>
      <c r="U1134" t="s"/>
      <c r="V1134" t="s">
        <v>83</v>
      </c>
      <c r="W1134" t="s">
        <v>108</v>
      </c>
      <c r="X1134" t="s"/>
      <c r="Y1134" t="s">
        <v>85</v>
      </c>
      <c r="Z1134">
        <f>HYPERLINK("https://hotelmonitor-cachepage.eclerx.com/savepage/tk_15427244161029778_sr_2029.html","info")</f>
        <v/>
      </c>
      <c r="AA1134" t="n">
        <v>-2311925</v>
      </c>
      <c r="AB1134" t="s"/>
      <c r="AC1134" t="s"/>
      <c r="AD1134" t="s">
        <v>86</v>
      </c>
      <c r="AE1134" t="s"/>
      <c r="AF1134" t="s"/>
      <c r="AG1134" t="s"/>
      <c r="AH1134" t="s"/>
      <c r="AI1134" t="s"/>
      <c r="AJ1134" t="s"/>
      <c r="AK1134" t="s">
        <v>87</v>
      </c>
      <c r="AL1134" t="s">
        <v>88</v>
      </c>
      <c r="AM1134" t="s"/>
      <c r="AN1134" t="s">
        <v>87</v>
      </c>
      <c r="AO1134" t="s"/>
      <c r="AP1134" t="n">
        <v>44</v>
      </c>
      <c r="AQ1134" t="s">
        <v>89</v>
      </c>
      <c r="AR1134" t="s">
        <v>171</v>
      </c>
      <c r="AS1134" t="s"/>
      <c r="AT1134" t="s">
        <v>91</v>
      </c>
      <c r="AU1134" t="s"/>
      <c r="AV1134" t="s"/>
      <c r="AW1134" t="s"/>
      <c r="AX1134" t="s"/>
      <c r="AY1134" t="n">
        <v>2311925</v>
      </c>
      <c r="AZ1134" t="s">
        <v>729</v>
      </c>
      <c r="BA1134" t="s"/>
      <c r="BB1134" t="n">
        <v>55142</v>
      </c>
      <c r="BC1134" t="n">
        <v>12.357392907143</v>
      </c>
      <c r="BD1134" t="n">
        <v>44.26473669595</v>
      </c>
      <c r="BE1134" t="s"/>
      <c r="BF1134" t="s"/>
      <c r="BG1134" t="s"/>
      <c r="BH1134" t="s"/>
      <c r="BI1134" t="s"/>
      <c r="BJ1134" t="s"/>
      <c r="BK1134" t="s"/>
      <c r="BL1134" t="s"/>
      <c r="BM1134" t="s"/>
      <c r="BN1134" t="s"/>
      <c r="BO1134" t="s"/>
      <c r="BP1134" t="s"/>
      <c r="BQ1134" t="s"/>
      <c r="BR1134" t="s">
        <v>93</v>
      </c>
    </row>
    <row r="1135" spans="1:70">
      <c r="A1135" t="s">
        <v>70</v>
      </c>
      <c r="B1135" t="s">
        <v>71</v>
      </c>
      <c r="C1135" t="s">
        <v>72</v>
      </c>
      <c r="D1135" t="n">
        <v>2</v>
      </c>
      <c r="E1135" t="s">
        <v>728</v>
      </c>
      <c r="F1135" t="n">
        <v>-1</v>
      </c>
      <c r="G1135" t="s">
        <v>74</v>
      </c>
      <c r="H1135" t="s">
        <v>75</v>
      </c>
      <c r="I1135" t="s"/>
      <c r="J1135" t="s">
        <v>76</v>
      </c>
      <c r="K1135" t="n">
        <v>201</v>
      </c>
      <c r="L1135" t="s">
        <v>77</v>
      </c>
      <c r="M1135" t="s"/>
      <c r="N1135" t="s">
        <v>169</v>
      </c>
      <c r="O1135" t="s">
        <v>79</v>
      </c>
      <c r="P1135" t="s">
        <v>728</v>
      </c>
      <c r="Q1135" t="s"/>
      <c r="R1135" t="s">
        <v>80</v>
      </c>
      <c r="S1135" t="s">
        <v>136</v>
      </c>
      <c r="T1135" t="s">
        <v>82</v>
      </c>
      <c r="U1135" t="s"/>
      <c r="V1135" t="s">
        <v>83</v>
      </c>
      <c r="W1135" t="s">
        <v>84</v>
      </c>
      <c r="X1135" t="s"/>
      <c r="Y1135" t="s">
        <v>85</v>
      </c>
      <c r="Z1135">
        <f>HYPERLINK("https://hotelmonitor-cachepage.eclerx.com/savepage/tk_15427244161029778_sr_2029.html","info")</f>
        <v/>
      </c>
      <c r="AA1135" t="n">
        <v>-2311925</v>
      </c>
      <c r="AB1135" t="s"/>
      <c r="AC1135" t="s"/>
      <c r="AD1135" t="s">
        <v>86</v>
      </c>
      <c r="AE1135" t="s"/>
      <c r="AF1135" t="s"/>
      <c r="AG1135" t="s"/>
      <c r="AH1135" t="s"/>
      <c r="AI1135" t="s"/>
      <c r="AJ1135" t="s"/>
      <c r="AK1135" t="s">
        <v>87</v>
      </c>
      <c r="AL1135" t="s">
        <v>88</v>
      </c>
      <c r="AM1135" t="s"/>
      <c r="AN1135" t="s">
        <v>87</v>
      </c>
      <c r="AO1135" t="s"/>
      <c r="AP1135" t="n">
        <v>44</v>
      </c>
      <c r="AQ1135" t="s">
        <v>89</v>
      </c>
      <c r="AR1135" t="s">
        <v>171</v>
      </c>
      <c r="AS1135" t="s"/>
      <c r="AT1135" t="s">
        <v>91</v>
      </c>
      <c r="AU1135" t="s"/>
      <c r="AV1135" t="s"/>
      <c r="AW1135" t="s"/>
      <c r="AX1135" t="s"/>
      <c r="AY1135" t="n">
        <v>2311925</v>
      </c>
      <c r="AZ1135" t="s">
        <v>729</v>
      </c>
      <c r="BA1135" t="s"/>
      <c r="BB1135" t="n">
        <v>55142</v>
      </c>
      <c r="BC1135" t="n">
        <v>12.357392907143</v>
      </c>
      <c r="BD1135" t="n">
        <v>44.26473669595</v>
      </c>
      <c r="BE1135" t="s"/>
      <c r="BF1135" t="s"/>
      <c r="BG1135" t="s"/>
      <c r="BH1135" t="s"/>
      <c r="BI1135" t="s"/>
      <c r="BJ1135" t="s"/>
      <c r="BK1135" t="s"/>
      <c r="BL1135" t="s"/>
      <c r="BM1135" t="s"/>
      <c r="BN1135" t="s"/>
      <c r="BO1135" t="s"/>
      <c r="BP1135" t="s"/>
      <c r="BQ1135" t="s"/>
      <c r="BR1135" t="s">
        <v>93</v>
      </c>
    </row>
    <row r="1136" spans="1:70">
      <c r="A1136" t="s">
        <v>70</v>
      </c>
      <c r="B1136" t="s">
        <v>71</v>
      </c>
      <c r="C1136" t="s">
        <v>72</v>
      </c>
      <c r="D1136" t="n">
        <v>2</v>
      </c>
      <c r="E1136" t="s">
        <v>728</v>
      </c>
      <c r="F1136" t="n">
        <v>-1</v>
      </c>
      <c r="G1136" t="s">
        <v>74</v>
      </c>
      <c r="H1136" t="s">
        <v>75</v>
      </c>
      <c r="I1136" t="s"/>
      <c r="J1136" t="s">
        <v>76</v>
      </c>
      <c r="K1136" t="n">
        <v>204</v>
      </c>
      <c r="L1136" t="s">
        <v>77</v>
      </c>
      <c r="M1136" t="s"/>
      <c r="N1136" t="s">
        <v>272</v>
      </c>
      <c r="O1136" t="s">
        <v>79</v>
      </c>
      <c r="P1136" t="s">
        <v>728</v>
      </c>
      <c r="Q1136" t="s"/>
      <c r="R1136" t="s">
        <v>80</v>
      </c>
      <c r="S1136" t="s">
        <v>400</v>
      </c>
      <c r="T1136" t="s">
        <v>82</v>
      </c>
      <c r="U1136" t="s"/>
      <c r="V1136" t="s">
        <v>83</v>
      </c>
      <c r="W1136" t="s">
        <v>108</v>
      </c>
      <c r="X1136" t="s"/>
      <c r="Y1136" t="s">
        <v>85</v>
      </c>
      <c r="Z1136">
        <f>HYPERLINK("https://hotelmonitor-cachepage.eclerx.com/savepage/tk_15427244161029778_sr_2029.html","info")</f>
        <v/>
      </c>
      <c r="AA1136" t="n">
        <v>-2311925</v>
      </c>
      <c r="AB1136" t="s"/>
      <c r="AC1136" t="s"/>
      <c r="AD1136" t="s">
        <v>86</v>
      </c>
      <c r="AE1136" t="s"/>
      <c r="AF1136" t="s"/>
      <c r="AG1136" t="s"/>
      <c r="AH1136" t="s"/>
      <c r="AI1136" t="s"/>
      <c r="AJ1136" t="s"/>
      <c r="AK1136" t="s">
        <v>87</v>
      </c>
      <c r="AL1136" t="s">
        <v>88</v>
      </c>
      <c r="AM1136" t="s"/>
      <c r="AN1136" t="s">
        <v>87</v>
      </c>
      <c r="AO1136" t="s"/>
      <c r="AP1136" t="n">
        <v>44</v>
      </c>
      <c r="AQ1136" t="s">
        <v>89</v>
      </c>
      <c r="AR1136" t="s">
        <v>96</v>
      </c>
      <c r="AS1136" t="s"/>
      <c r="AT1136" t="s">
        <v>91</v>
      </c>
      <c r="AU1136" t="s"/>
      <c r="AV1136" t="s"/>
      <c r="AW1136" t="s"/>
      <c r="AX1136" t="s"/>
      <c r="AY1136" t="n">
        <v>2311925</v>
      </c>
      <c r="AZ1136" t="s">
        <v>729</v>
      </c>
      <c r="BA1136" t="s"/>
      <c r="BB1136" t="n">
        <v>55142</v>
      </c>
      <c r="BC1136" t="n">
        <v>12.357392907143</v>
      </c>
      <c r="BD1136" t="n">
        <v>44.26473669595</v>
      </c>
      <c r="BE1136" t="s"/>
      <c r="BF1136" t="s"/>
      <c r="BG1136" t="s"/>
      <c r="BH1136" t="s"/>
      <c r="BI1136" t="s"/>
      <c r="BJ1136" t="s"/>
      <c r="BK1136" t="s"/>
      <c r="BL1136" t="s"/>
      <c r="BM1136" t="s"/>
      <c r="BN1136" t="s"/>
      <c r="BO1136" t="s"/>
      <c r="BP1136" t="s"/>
      <c r="BQ1136" t="s"/>
      <c r="BR1136" t="s">
        <v>93</v>
      </c>
    </row>
    <row r="1137" spans="1:70">
      <c r="A1137" t="s">
        <v>70</v>
      </c>
      <c r="B1137" t="s">
        <v>71</v>
      </c>
      <c r="C1137" t="s">
        <v>72</v>
      </c>
      <c r="D1137" t="n">
        <v>2</v>
      </c>
      <c r="E1137" t="s">
        <v>728</v>
      </c>
      <c r="F1137" t="n">
        <v>-1</v>
      </c>
      <c r="G1137" t="s">
        <v>74</v>
      </c>
      <c r="H1137" t="s">
        <v>75</v>
      </c>
      <c r="I1137" t="s"/>
      <c r="J1137" t="s">
        <v>76</v>
      </c>
      <c r="K1137" t="n">
        <v>230</v>
      </c>
      <c r="L1137" t="s">
        <v>77</v>
      </c>
      <c r="M1137" t="s"/>
      <c r="N1137" t="s">
        <v>169</v>
      </c>
      <c r="O1137" t="s">
        <v>79</v>
      </c>
      <c r="P1137" t="s">
        <v>728</v>
      </c>
      <c r="Q1137" t="s"/>
      <c r="R1137" t="s">
        <v>80</v>
      </c>
      <c r="S1137" t="s">
        <v>731</v>
      </c>
      <c r="T1137" t="s">
        <v>82</v>
      </c>
      <c r="U1137" t="s"/>
      <c r="V1137" t="s">
        <v>83</v>
      </c>
      <c r="W1137" t="s">
        <v>108</v>
      </c>
      <c r="X1137" t="s"/>
      <c r="Y1137" t="s">
        <v>85</v>
      </c>
      <c r="Z1137">
        <f>HYPERLINK("https://hotelmonitor-cachepage.eclerx.com/savepage/tk_15427244161029778_sr_2029.html","info")</f>
        <v/>
      </c>
      <c r="AA1137" t="n">
        <v>-2311925</v>
      </c>
      <c r="AB1137" t="s"/>
      <c r="AC1137" t="s"/>
      <c r="AD1137" t="s">
        <v>86</v>
      </c>
      <c r="AE1137" t="s"/>
      <c r="AF1137" t="s"/>
      <c r="AG1137" t="s"/>
      <c r="AH1137" t="s"/>
      <c r="AI1137" t="s"/>
      <c r="AJ1137" t="s"/>
      <c r="AK1137" t="s">
        <v>87</v>
      </c>
      <c r="AL1137" t="s">
        <v>88</v>
      </c>
      <c r="AM1137" t="s"/>
      <c r="AN1137" t="s">
        <v>87</v>
      </c>
      <c r="AO1137" t="s"/>
      <c r="AP1137" t="n">
        <v>44</v>
      </c>
      <c r="AQ1137" t="s">
        <v>89</v>
      </c>
      <c r="AR1137" t="s">
        <v>171</v>
      </c>
      <c r="AS1137" t="s"/>
      <c r="AT1137" t="s">
        <v>91</v>
      </c>
      <c r="AU1137" t="s"/>
      <c r="AV1137" t="s"/>
      <c r="AW1137" t="s"/>
      <c r="AX1137" t="s"/>
      <c r="AY1137" t="n">
        <v>2311925</v>
      </c>
      <c r="AZ1137" t="s">
        <v>729</v>
      </c>
      <c r="BA1137" t="s"/>
      <c r="BB1137" t="n">
        <v>55142</v>
      </c>
      <c r="BC1137" t="n">
        <v>12.357392907143</v>
      </c>
      <c r="BD1137" t="n">
        <v>44.26473669595</v>
      </c>
      <c r="BE1137" t="s"/>
      <c r="BF1137" t="s"/>
      <c r="BG1137" t="s"/>
      <c r="BH1137" t="s"/>
      <c r="BI1137" t="s"/>
      <c r="BJ1137" t="s"/>
      <c r="BK1137" t="s"/>
      <c r="BL1137" t="s"/>
      <c r="BM1137" t="s"/>
      <c r="BN1137" t="s"/>
      <c r="BO1137" t="s"/>
      <c r="BP1137" t="s"/>
      <c r="BQ1137" t="s"/>
      <c r="BR1137" t="s">
        <v>93</v>
      </c>
    </row>
    <row r="1138" spans="1:70">
      <c r="A1138" t="s">
        <v>70</v>
      </c>
      <c r="B1138" t="s">
        <v>71</v>
      </c>
      <c r="C1138" t="s">
        <v>72</v>
      </c>
      <c r="D1138" t="n">
        <v>2</v>
      </c>
      <c r="E1138" t="s">
        <v>728</v>
      </c>
      <c r="F1138" t="n">
        <v>-1</v>
      </c>
      <c r="G1138" t="s">
        <v>74</v>
      </c>
      <c r="H1138" t="s">
        <v>75</v>
      </c>
      <c r="I1138" t="s"/>
      <c r="J1138" t="s">
        <v>76</v>
      </c>
      <c r="K1138" t="n">
        <v>251</v>
      </c>
      <c r="L1138" t="s">
        <v>77</v>
      </c>
      <c r="M1138" t="s"/>
      <c r="N1138" t="s">
        <v>272</v>
      </c>
      <c r="O1138" t="s">
        <v>79</v>
      </c>
      <c r="P1138" t="s">
        <v>728</v>
      </c>
      <c r="Q1138" t="s"/>
      <c r="R1138" t="s">
        <v>80</v>
      </c>
      <c r="S1138" t="s">
        <v>149</v>
      </c>
      <c r="T1138" t="s">
        <v>82</v>
      </c>
      <c r="U1138" t="s"/>
      <c r="V1138" t="s">
        <v>83</v>
      </c>
      <c r="W1138" t="s">
        <v>161</v>
      </c>
      <c r="X1138" t="s"/>
      <c r="Y1138" t="s">
        <v>85</v>
      </c>
      <c r="Z1138">
        <f>HYPERLINK("https://hotelmonitor-cachepage.eclerx.com/savepage/tk_15427244161029778_sr_2029.html","info")</f>
        <v/>
      </c>
      <c r="AA1138" t="n">
        <v>-2311925</v>
      </c>
      <c r="AB1138" t="s"/>
      <c r="AC1138" t="s"/>
      <c r="AD1138" t="s">
        <v>86</v>
      </c>
      <c r="AE1138" t="s"/>
      <c r="AF1138" t="s"/>
      <c r="AG1138" t="s"/>
      <c r="AH1138" t="s"/>
      <c r="AI1138" t="s"/>
      <c r="AJ1138" t="s"/>
      <c r="AK1138" t="s">
        <v>87</v>
      </c>
      <c r="AL1138" t="s">
        <v>88</v>
      </c>
      <c r="AM1138" t="s"/>
      <c r="AN1138" t="s">
        <v>87</v>
      </c>
      <c r="AO1138" t="s"/>
      <c r="AP1138" t="n">
        <v>44</v>
      </c>
      <c r="AQ1138" t="s">
        <v>89</v>
      </c>
      <c r="AR1138" t="s">
        <v>96</v>
      </c>
      <c r="AS1138" t="s"/>
      <c r="AT1138" t="s">
        <v>91</v>
      </c>
      <c r="AU1138" t="s"/>
      <c r="AV1138" t="s"/>
      <c r="AW1138" t="s"/>
      <c r="AX1138" t="s"/>
      <c r="AY1138" t="n">
        <v>2311925</v>
      </c>
      <c r="AZ1138" t="s">
        <v>729</v>
      </c>
      <c r="BA1138" t="s"/>
      <c r="BB1138" t="n">
        <v>55142</v>
      </c>
      <c r="BC1138" t="n">
        <v>12.357392907143</v>
      </c>
      <c r="BD1138" t="n">
        <v>44.26473669595</v>
      </c>
      <c r="BE1138" t="s"/>
      <c r="BF1138" t="s"/>
      <c r="BG1138" t="s"/>
      <c r="BH1138" t="s"/>
      <c r="BI1138" t="s"/>
      <c r="BJ1138" t="s"/>
      <c r="BK1138" t="s"/>
      <c r="BL1138" t="s"/>
      <c r="BM1138" t="s"/>
      <c r="BN1138" t="s"/>
      <c r="BO1138" t="s"/>
      <c r="BP1138" t="s"/>
      <c r="BQ1138" t="s"/>
      <c r="BR1138" t="s">
        <v>93</v>
      </c>
    </row>
    <row r="1139" spans="1:70">
      <c r="A1139" t="s">
        <v>70</v>
      </c>
      <c r="B1139" t="s">
        <v>71</v>
      </c>
      <c r="C1139" t="s">
        <v>72</v>
      </c>
      <c r="D1139" t="n">
        <v>2</v>
      </c>
      <c r="E1139" t="s">
        <v>728</v>
      </c>
      <c r="F1139" t="n">
        <v>-1</v>
      </c>
      <c r="G1139" t="s">
        <v>74</v>
      </c>
      <c r="H1139" t="s">
        <v>75</v>
      </c>
      <c r="I1139" t="s"/>
      <c r="J1139" t="s">
        <v>76</v>
      </c>
      <c r="K1139" t="n">
        <v>258</v>
      </c>
      <c r="L1139" t="s">
        <v>77</v>
      </c>
      <c r="M1139" t="s"/>
      <c r="N1139" t="s">
        <v>169</v>
      </c>
      <c r="O1139" t="s">
        <v>79</v>
      </c>
      <c r="P1139" t="s">
        <v>728</v>
      </c>
      <c r="Q1139" t="s"/>
      <c r="R1139" t="s">
        <v>80</v>
      </c>
      <c r="S1139" t="s">
        <v>732</v>
      </c>
      <c r="T1139" t="s">
        <v>82</v>
      </c>
      <c r="U1139" t="s"/>
      <c r="V1139" t="s">
        <v>83</v>
      </c>
      <c r="W1139" t="s">
        <v>161</v>
      </c>
      <c r="X1139" t="s"/>
      <c r="Y1139" t="s">
        <v>85</v>
      </c>
      <c r="Z1139">
        <f>HYPERLINK("https://hotelmonitor-cachepage.eclerx.com/savepage/tk_15427244161029778_sr_2029.html","info")</f>
        <v/>
      </c>
      <c r="AA1139" t="n">
        <v>-2311925</v>
      </c>
      <c r="AB1139" t="s"/>
      <c r="AC1139" t="s"/>
      <c r="AD1139" t="s">
        <v>86</v>
      </c>
      <c r="AE1139" t="s"/>
      <c r="AF1139" t="s"/>
      <c r="AG1139" t="s"/>
      <c r="AH1139" t="s"/>
      <c r="AI1139" t="s"/>
      <c r="AJ1139" t="s"/>
      <c r="AK1139" t="s">
        <v>87</v>
      </c>
      <c r="AL1139" t="s">
        <v>88</v>
      </c>
      <c r="AM1139" t="s"/>
      <c r="AN1139" t="s">
        <v>87</v>
      </c>
      <c r="AO1139" t="s"/>
      <c r="AP1139" t="n">
        <v>44</v>
      </c>
      <c r="AQ1139" t="s">
        <v>89</v>
      </c>
      <c r="AR1139" t="s">
        <v>171</v>
      </c>
      <c r="AS1139" t="s"/>
      <c r="AT1139" t="s">
        <v>91</v>
      </c>
      <c r="AU1139" t="s"/>
      <c r="AV1139" t="s"/>
      <c r="AW1139" t="s"/>
      <c r="AX1139" t="s"/>
      <c r="AY1139" t="n">
        <v>2311925</v>
      </c>
      <c r="AZ1139" t="s">
        <v>729</v>
      </c>
      <c r="BA1139" t="s"/>
      <c r="BB1139" t="n">
        <v>55142</v>
      </c>
      <c r="BC1139" t="n">
        <v>12.357392907143</v>
      </c>
      <c r="BD1139" t="n">
        <v>44.26473669595</v>
      </c>
      <c r="BE1139" t="s"/>
      <c r="BF1139" t="s"/>
      <c r="BG1139" t="s"/>
      <c r="BH1139" t="s"/>
      <c r="BI1139" t="s"/>
      <c r="BJ1139" t="s"/>
      <c r="BK1139" t="s"/>
      <c r="BL1139" t="s"/>
      <c r="BM1139" t="s"/>
      <c r="BN1139" t="s"/>
      <c r="BO1139" t="s"/>
      <c r="BP1139" t="s"/>
      <c r="BQ1139" t="s"/>
      <c r="BR1139" t="s">
        <v>93</v>
      </c>
    </row>
    <row r="1140" spans="1:70">
      <c r="A1140" t="s">
        <v>70</v>
      </c>
      <c r="B1140" t="s">
        <v>71</v>
      </c>
      <c r="C1140" t="s">
        <v>72</v>
      </c>
      <c r="D1140" t="n">
        <v>2</v>
      </c>
      <c r="E1140" t="s">
        <v>728</v>
      </c>
      <c r="F1140" t="n">
        <v>-1</v>
      </c>
      <c r="G1140" t="s">
        <v>74</v>
      </c>
      <c r="H1140" t="s">
        <v>75</v>
      </c>
      <c r="I1140" t="s"/>
      <c r="J1140" t="s">
        <v>76</v>
      </c>
      <c r="K1140" t="n">
        <v>258</v>
      </c>
      <c r="L1140" t="s">
        <v>77</v>
      </c>
      <c r="M1140" t="s"/>
      <c r="N1140" t="s">
        <v>730</v>
      </c>
      <c r="O1140" t="s">
        <v>79</v>
      </c>
      <c r="P1140" t="s">
        <v>728</v>
      </c>
      <c r="Q1140" t="s"/>
      <c r="R1140" t="s">
        <v>80</v>
      </c>
      <c r="S1140" t="s">
        <v>732</v>
      </c>
      <c r="T1140" t="s">
        <v>82</v>
      </c>
      <c r="U1140" t="s"/>
      <c r="V1140" t="s">
        <v>83</v>
      </c>
      <c r="W1140" t="s">
        <v>161</v>
      </c>
      <c r="X1140" t="s"/>
      <c r="Y1140" t="s">
        <v>85</v>
      </c>
      <c r="Z1140">
        <f>HYPERLINK("https://hotelmonitor-cachepage.eclerx.com/savepage/tk_15427244161029778_sr_2029.html","info")</f>
        <v/>
      </c>
      <c r="AA1140" t="n">
        <v>-2311925</v>
      </c>
      <c r="AB1140" t="s"/>
      <c r="AC1140" t="s"/>
      <c r="AD1140" t="s">
        <v>86</v>
      </c>
      <c r="AE1140" t="s"/>
      <c r="AF1140" t="s"/>
      <c r="AG1140" t="s"/>
      <c r="AH1140" t="s"/>
      <c r="AI1140" t="s"/>
      <c r="AJ1140" t="s"/>
      <c r="AK1140" t="s">
        <v>87</v>
      </c>
      <c r="AL1140" t="s">
        <v>88</v>
      </c>
      <c r="AM1140" t="s"/>
      <c r="AN1140" t="s">
        <v>87</v>
      </c>
      <c r="AO1140" t="s"/>
      <c r="AP1140" t="n">
        <v>44</v>
      </c>
      <c r="AQ1140" t="s">
        <v>89</v>
      </c>
      <c r="AR1140" t="s">
        <v>171</v>
      </c>
      <c r="AS1140" t="s"/>
      <c r="AT1140" t="s">
        <v>91</v>
      </c>
      <c r="AU1140" t="s"/>
      <c r="AV1140" t="s"/>
      <c r="AW1140" t="s"/>
      <c r="AX1140" t="s"/>
      <c r="AY1140" t="n">
        <v>2311925</v>
      </c>
      <c r="AZ1140" t="s">
        <v>729</v>
      </c>
      <c r="BA1140" t="s"/>
      <c r="BB1140" t="n">
        <v>55142</v>
      </c>
      <c r="BC1140" t="n">
        <v>12.357392907143</v>
      </c>
      <c r="BD1140" t="n">
        <v>44.26473669595</v>
      </c>
      <c r="BE1140" t="s"/>
      <c r="BF1140" t="s"/>
      <c r="BG1140" t="s"/>
      <c r="BH1140" t="s"/>
      <c r="BI1140" t="s"/>
      <c r="BJ1140" t="s"/>
      <c r="BK1140" t="s"/>
      <c r="BL1140" t="s"/>
      <c r="BM1140" t="s"/>
      <c r="BN1140" t="s"/>
      <c r="BO1140" t="s"/>
      <c r="BP1140" t="s"/>
      <c r="BQ1140" t="s"/>
      <c r="BR1140" t="s">
        <v>93</v>
      </c>
    </row>
    <row r="1141" spans="1:70">
      <c r="A1141" t="s">
        <v>70</v>
      </c>
      <c r="B1141" t="s">
        <v>71</v>
      </c>
      <c r="C1141" t="s">
        <v>72</v>
      </c>
      <c r="D1141" t="n">
        <v>2</v>
      </c>
      <c r="E1141" t="s">
        <v>728</v>
      </c>
      <c r="F1141" t="n">
        <v>-1</v>
      </c>
      <c r="G1141" t="s">
        <v>74</v>
      </c>
      <c r="H1141" t="s">
        <v>75</v>
      </c>
      <c r="I1141" t="s"/>
      <c r="J1141" t="s">
        <v>76</v>
      </c>
      <c r="K1141" t="n">
        <v>261</v>
      </c>
      <c r="L1141" t="s">
        <v>77</v>
      </c>
      <c r="M1141" t="s"/>
      <c r="N1141" t="s">
        <v>169</v>
      </c>
      <c r="O1141" t="s">
        <v>79</v>
      </c>
      <c r="P1141" t="s">
        <v>728</v>
      </c>
      <c r="Q1141" t="s"/>
      <c r="R1141" t="s">
        <v>80</v>
      </c>
      <c r="S1141" t="s">
        <v>733</v>
      </c>
      <c r="T1141" t="s">
        <v>82</v>
      </c>
      <c r="U1141" t="s"/>
      <c r="V1141" t="s">
        <v>83</v>
      </c>
      <c r="W1141" t="s">
        <v>108</v>
      </c>
      <c r="X1141" t="s"/>
      <c r="Y1141" t="s">
        <v>85</v>
      </c>
      <c r="Z1141">
        <f>HYPERLINK("https://hotelmonitor-cachepage.eclerx.com/savepage/tk_15427244161029778_sr_2029.html","info")</f>
        <v/>
      </c>
      <c r="AA1141" t="n">
        <v>-2311925</v>
      </c>
      <c r="AB1141" t="s"/>
      <c r="AC1141" t="s"/>
      <c r="AD1141" t="s">
        <v>86</v>
      </c>
      <c r="AE1141" t="s"/>
      <c r="AF1141" t="s"/>
      <c r="AG1141" t="s"/>
      <c r="AH1141" t="s"/>
      <c r="AI1141" t="s"/>
      <c r="AJ1141" t="s"/>
      <c r="AK1141" t="s">
        <v>87</v>
      </c>
      <c r="AL1141" t="s">
        <v>88</v>
      </c>
      <c r="AM1141" t="s"/>
      <c r="AN1141" t="s">
        <v>87</v>
      </c>
      <c r="AO1141" t="s"/>
      <c r="AP1141" t="n">
        <v>44</v>
      </c>
      <c r="AQ1141" t="s">
        <v>89</v>
      </c>
      <c r="AR1141" t="s">
        <v>171</v>
      </c>
      <c r="AS1141" t="s"/>
      <c r="AT1141" t="s">
        <v>91</v>
      </c>
      <c r="AU1141" t="s"/>
      <c r="AV1141" t="s"/>
      <c r="AW1141" t="s"/>
      <c r="AX1141" t="s"/>
      <c r="AY1141" t="n">
        <v>2311925</v>
      </c>
      <c r="AZ1141" t="s">
        <v>729</v>
      </c>
      <c r="BA1141" t="s"/>
      <c r="BB1141" t="n">
        <v>55142</v>
      </c>
      <c r="BC1141" t="n">
        <v>12.357392907143</v>
      </c>
      <c r="BD1141" t="n">
        <v>44.26473669595</v>
      </c>
      <c r="BE1141" t="s"/>
      <c r="BF1141" t="s"/>
      <c r="BG1141" t="s"/>
      <c r="BH1141" t="s"/>
      <c r="BI1141" t="s"/>
      <c r="BJ1141" t="s"/>
      <c r="BK1141" t="s"/>
      <c r="BL1141" t="s"/>
      <c r="BM1141" t="s"/>
      <c r="BN1141" t="s"/>
      <c r="BO1141" t="s"/>
      <c r="BP1141" t="s"/>
      <c r="BQ1141" t="s"/>
      <c r="BR1141" t="s">
        <v>93</v>
      </c>
    </row>
    <row r="1142" spans="1:70">
      <c r="A1142" t="s">
        <v>70</v>
      </c>
      <c r="B1142" t="s">
        <v>71</v>
      </c>
      <c r="C1142" t="s">
        <v>72</v>
      </c>
      <c r="D1142" t="n">
        <v>2</v>
      </c>
      <c r="E1142" t="s">
        <v>728</v>
      </c>
      <c r="F1142" t="n">
        <v>-1</v>
      </c>
      <c r="G1142" t="s">
        <v>74</v>
      </c>
      <c r="H1142" t="s">
        <v>75</v>
      </c>
      <c r="I1142" t="s"/>
      <c r="J1142" t="s">
        <v>76</v>
      </c>
      <c r="K1142" t="n">
        <v>265</v>
      </c>
      <c r="L1142" t="s">
        <v>77</v>
      </c>
      <c r="M1142" t="s"/>
      <c r="N1142" t="s">
        <v>272</v>
      </c>
      <c r="O1142" t="s">
        <v>79</v>
      </c>
      <c r="P1142" t="s">
        <v>728</v>
      </c>
      <c r="Q1142" t="s"/>
      <c r="R1142" t="s">
        <v>80</v>
      </c>
      <c r="S1142" t="s">
        <v>734</v>
      </c>
      <c r="T1142" t="s">
        <v>82</v>
      </c>
      <c r="U1142" t="s"/>
      <c r="V1142" t="s">
        <v>83</v>
      </c>
      <c r="W1142" t="s">
        <v>161</v>
      </c>
      <c r="X1142" t="s"/>
      <c r="Y1142" t="s">
        <v>85</v>
      </c>
      <c r="Z1142">
        <f>HYPERLINK("https://hotelmonitor-cachepage.eclerx.com/savepage/tk_15427244161029778_sr_2029.html","info")</f>
        <v/>
      </c>
      <c r="AA1142" t="n">
        <v>-2311925</v>
      </c>
      <c r="AB1142" t="s"/>
      <c r="AC1142" t="s"/>
      <c r="AD1142" t="s">
        <v>86</v>
      </c>
      <c r="AE1142" t="s"/>
      <c r="AF1142" t="s"/>
      <c r="AG1142" t="s"/>
      <c r="AH1142" t="s"/>
      <c r="AI1142" t="s"/>
      <c r="AJ1142" t="s"/>
      <c r="AK1142" t="s">
        <v>87</v>
      </c>
      <c r="AL1142" t="s">
        <v>88</v>
      </c>
      <c r="AM1142" t="s"/>
      <c r="AN1142" t="s">
        <v>87</v>
      </c>
      <c r="AO1142" t="s"/>
      <c r="AP1142" t="n">
        <v>44</v>
      </c>
      <c r="AQ1142" t="s">
        <v>89</v>
      </c>
      <c r="AR1142" t="s">
        <v>96</v>
      </c>
      <c r="AS1142" t="s"/>
      <c r="AT1142" t="s">
        <v>91</v>
      </c>
      <c r="AU1142" t="s"/>
      <c r="AV1142" t="s"/>
      <c r="AW1142" t="s"/>
      <c r="AX1142" t="s"/>
      <c r="AY1142" t="n">
        <v>2311925</v>
      </c>
      <c r="AZ1142" t="s">
        <v>729</v>
      </c>
      <c r="BA1142" t="s"/>
      <c r="BB1142" t="n">
        <v>55142</v>
      </c>
      <c r="BC1142" t="n">
        <v>12.357392907143</v>
      </c>
      <c r="BD1142" t="n">
        <v>44.26473669595</v>
      </c>
      <c r="BE1142" t="s"/>
      <c r="BF1142" t="s"/>
      <c r="BG1142" t="s"/>
      <c r="BH1142" t="s"/>
      <c r="BI1142" t="s"/>
      <c r="BJ1142" t="s"/>
      <c r="BK1142" t="s"/>
      <c r="BL1142" t="s"/>
      <c r="BM1142" t="s"/>
      <c r="BN1142" t="s"/>
      <c r="BO1142" t="s"/>
      <c r="BP1142" t="s"/>
      <c r="BQ1142" t="s"/>
      <c r="BR1142" t="s">
        <v>93</v>
      </c>
    </row>
    <row r="1143" spans="1:70">
      <c r="A1143" t="s">
        <v>70</v>
      </c>
      <c r="B1143" t="s">
        <v>71</v>
      </c>
      <c r="C1143" t="s">
        <v>72</v>
      </c>
      <c r="D1143" t="n">
        <v>2</v>
      </c>
      <c r="E1143" t="s">
        <v>728</v>
      </c>
      <c r="F1143" t="n">
        <v>-1</v>
      </c>
      <c r="G1143" t="s">
        <v>74</v>
      </c>
      <c r="H1143" t="s">
        <v>75</v>
      </c>
      <c r="I1143" t="s"/>
      <c r="J1143" t="s">
        <v>76</v>
      </c>
      <c r="K1143" t="n">
        <v>290</v>
      </c>
      <c r="L1143" t="s">
        <v>77</v>
      </c>
      <c r="M1143" t="s"/>
      <c r="N1143" t="s">
        <v>169</v>
      </c>
      <c r="O1143" t="s">
        <v>79</v>
      </c>
      <c r="P1143" t="s">
        <v>728</v>
      </c>
      <c r="Q1143" t="s"/>
      <c r="R1143" t="s">
        <v>80</v>
      </c>
      <c r="S1143" t="s">
        <v>735</v>
      </c>
      <c r="T1143" t="s">
        <v>82</v>
      </c>
      <c r="U1143" t="s"/>
      <c r="V1143" t="s">
        <v>83</v>
      </c>
      <c r="W1143" t="s">
        <v>161</v>
      </c>
      <c r="X1143" t="s"/>
      <c r="Y1143" t="s">
        <v>85</v>
      </c>
      <c r="Z1143">
        <f>HYPERLINK("https://hotelmonitor-cachepage.eclerx.com/savepage/tk_15427244161029778_sr_2029.html","info")</f>
        <v/>
      </c>
      <c r="AA1143" t="n">
        <v>-2311925</v>
      </c>
      <c r="AB1143" t="s"/>
      <c r="AC1143" t="s"/>
      <c r="AD1143" t="s">
        <v>86</v>
      </c>
      <c r="AE1143" t="s"/>
      <c r="AF1143" t="s"/>
      <c r="AG1143" t="s"/>
      <c r="AH1143" t="s"/>
      <c r="AI1143" t="s"/>
      <c r="AJ1143" t="s"/>
      <c r="AK1143" t="s">
        <v>87</v>
      </c>
      <c r="AL1143" t="s">
        <v>88</v>
      </c>
      <c r="AM1143" t="s"/>
      <c r="AN1143" t="s">
        <v>87</v>
      </c>
      <c r="AO1143" t="s"/>
      <c r="AP1143" t="n">
        <v>44</v>
      </c>
      <c r="AQ1143" t="s">
        <v>89</v>
      </c>
      <c r="AR1143" t="s">
        <v>171</v>
      </c>
      <c r="AS1143" t="s"/>
      <c r="AT1143" t="s">
        <v>91</v>
      </c>
      <c r="AU1143" t="s"/>
      <c r="AV1143" t="s"/>
      <c r="AW1143" t="s"/>
      <c r="AX1143" t="s"/>
      <c r="AY1143" t="n">
        <v>2311925</v>
      </c>
      <c r="AZ1143" t="s">
        <v>729</v>
      </c>
      <c r="BA1143" t="s"/>
      <c r="BB1143" t="n">
        <v>55142</v>
      </c>
      <c r="BC1143" t="n">
        <v>12.357392907143</v>
      </c>
      <c r="BD1143" t="n">
        <v>44.26473669595</v>
      </c>
      <c r="BE1143" t="s"/>
      <c r="BF1143" t="s"/>
      <c r="BG1143" t="s"/>
      <c r="BH1143" t="s"/>
      <c r="BI1143" t="s"/>
      <c r="BJ1143" t="s"/>
      <c r="BK1143" t="s"/>
      <c r="BL1143" t="s"/>
      <c r="BM1143" t="s"/>
      <c r="BN1143" t="s"/>
      <c r="BO1143" t="s"/>
      <c r="BP1143" t="s"/>
      <c r="BQ1143" t="s"/>
      <c r="BR1143" t="s">
        <v>93</v>
      </c>
    </row>
    <row r="1144" spans="1:70">
      <c r="A1144" t="s">
        <v>70</v>
      </c>
      <c r="B1144" t="s">
        <v>71</v>
      </c>
      <c r="C1144" t="s">
        <v>72</v>
      </c>
      <c r="D1144" t="n">
        <v>2</v>
      </c>
      <c r="E1144" t="s">
        <v>728</v>
      </c>
      <c r="F1144" t="n">
        <v>-1</v>
      </c>
      <c r="G1144" t="s">
        <v>74</v>
      </c>
      <c r="H1144" t="s">
        <v>75</v>
      </c>
      <c r="I1144" t="s"/>
      <c r="J1144" t="s">
        <v>76</v>
      </c>
      <c r="K1144" t="n">
        <v>321</v>
      </c>
      <c r="L1144" t="s">
        <v>77</v>
      </c>
      <c r="M1144" t="s"/>
      <c r="N1144" t="s">
        <v>169</v>
      </c>
      <c r="O1144" t="s">
        <v>79</v>
      </c>
      <c r="P1144" t="s">
        <v>728</v>
      </c>
      <c r="Q1144" t="s"/>
      <c r="R1144" t="s">
        <v>80</v>
      </c>
      <c r="S1144" t="s">
        <v>445</v>
      </c>
      <c r="T1144" t="s">
        <v>82</v>
      </c>
      <c r="U1144" t="s"/>
      <c r="V1144" t="s">
        <v>83</v>
      </c>
      <c r="W1144" t="s">
        <v>161</v>
      </c>
      <c r="X1144" t="s"/>
      <c r="Y1144" t="s">
        <v>85</v>
      </c>
      <c r="Z1144">
        <f>HYPERLINK("https://hotelmonitor-cachepage.eclerx.com/savepage/tk_15427244161029778_sr_2029.html","info")</f>
        <v/>
      </c>
      <c r="AA1144" t="n">
        <v>-2311925</v>
      </c>
      <c r="AB1144" t="s"/>
      <c r="AC1144" t="s"/>
      <c r="AD1144" t="s">
        <v>86</v>
      </c>
      <c r="AE1144" t="s"/>
      <c r="AF1144" t="s"/>
      <c r="AG1144" t="s"/>
      <c r="AH1144" t="s"/>
      <c r="AI1144" t="s"/>
      <c r="AJ1144" t="s"/>
      <c r="AK1144" t="s">
        <v>87</v>
      </c>
      <c r="AL1144" t="s">
        <v>88</v>
      </c>
      <c r="AM1144" t="s"/>
      <c r="AN1144" t="s">
        <v>87</v>
      </c>
      <c r="AO1144" t="s"/>
      <c r="AP1144" t="n">
        <v>44</v>
      </c>
      <c r="AQ1144" t="s">
        <v>89</v>
      </c>
      <c r="AR1144" t="s">
        <v>171</v>
      </c>
      <c r="AS1144" t="s"/>
      <c r="AT1144" t="s">
        <v>91</v>
      </c>
      <c r="AU1144" t="s"/>
      <c r="AV1144" t="s"/>
      <c r="AW1144" t="s"/>
      <c r="AX1144" t="s"/>
      <c r="AY1144" t="n">
        <v>2311925</v>
      </c>
      <c r="AZ1144" t="s">
        <v>729</v>
      </c>
      <c r="BA1144" t="s"/>
      <c r="BB1144" t="n">
        <v>55142</v>
      </c>
      <c r="BC1144" t="n">
        <v>12.357392907143</v>
      </c>
      <c r="BD1144" t="n">
        <v>44.26473669595</v>
      </c>
      <c r="BE1144" t="s"/>
      <c r="BF1144" t="s"/>
      <c r="BG1144" t="s"/>
      <c r="BH1144" t="s"/>
      <c r="BI1144" t="s"/>
      <c r="BJ1144" t="s"/>
      <c r="BK1144" t="s"/>
      <c r="BL1144" t="s"/>
      <c r="BM1144" t="s"/>
      <c r="BN1144" t="s"/>
      <c r="BO1144" t="s"/>
      <c r="BP1144" t="s"/>
      <c r="BQ1144" t="s"/>
      <c r="BR1144" t="s">
        <v>93</v>
      </c>
    </row>
    <row r="1145" spans="1:70">
      <c r="A1145" t="s">
        <v>70</v>
      </c>
      <c r="B1145" t="s">
        <v>71</v>
      </c>
      <c r="C1145" t="s">
        <v>72</v>
      </c>
      <c r="D1145" t="n">
        <v>2</v>
      </c>
      <c r="E1145" t="s">
        <v>736</v>
      </c>
      <c r="F1145" t="n">
        <v>2034567</v>
      </c>
      <c r="G1145" t="s">
        <v>74</v>
      </c>
      <c r="H1145" t="s">
        <v>75</v>
      </c>
      <c r="I1145" t="s"/>
      <c r="J1145" t="s">
        <v>76</v>
      </c>
      <c r="K1145" t="n">
        <v>81</v>
      </c>
      <c r="L1145" t="s">
        <v>77</v>
      </c>
      <c r="M1145" t="s"/>
      <c r="N1145" t="s">
        <v>704</v>
      </c>
      <c r="O1145" t="s">
        <v>79</v>
      </c>
      <c r="P1145" t="s">
        <v>737</v>
      </c>
      <c r="Q1145" t="s"/>
      <c r="R1145" t="s">
        <v>80</v>
      </c>
      <c r="S1145" t="s">
        <v>102</v>
      </c>
      <c r="T1145" t="s">
        <v>82</v>
      </c>
      <c r="U1145" t="s"/>
      <c r="V1145" t="s">
        <v>83</v>
      </c>
      <c r="W1145" t="s">
        <v>84</v>
      </c>
      <c r="X1145" t="s"/>
      <c r="Y1145" t="s">
        <v>85</v>
      </c>
      <c r="Z1145">
        <f>HYPERLINK("https://hotelmonitor-cachepage.eclerx.com/savepage/tk_15427246227356236_sr_2029.html","info")</f>
        <v/>
      </c>
      <c r="AA1145" t="n">
        <v>136775</v>
      </c>
      <c r="AB1145" t="s"/>
      <c r="AC1145" t="s"/>
      <c r="AD1145" t="s">
        <v>86</v>
      </c>
      <c r="AE1145" t="s"/>
      <c r="AF1145" t="s"/>
      <c r="AG1145" t="s"/>
      <c r="AH1145" t="s"/>
      <c r="AI1145" t="s"/>
      <c r="AJ1145" t="s"/>
      <c r="AK1145" t="s">
        <v>87</v>
      </c>
      <c r="AL1145" t="s">
        <v>88</v>
      </c>
      <c r="AM1145" t="s"/>
      <c r="AN1145" t="s">
        <v>87</v>
      </c>
      <c r="AO1145" t="s"/>
      <c r="AP1145" t="n">
        <v>127</v>
      </c>
      <c r="AQ1145" t="s">
        <v>89</v>
      </c>
      <c r="AR1145" t="s">
        <v>90</v>
      </c>
      <c r="AS1145" t="s"/>
      <c r="AT1145" t="s">
        <v>91</v>
      </c>
      <c r="AU1145" t="s"/>
      <c r="AV1145" t="s"/>
      <c r="AW1145" t="s"/>
      <c r="AX1145" t="s"/>
      <c r="AY1145" t="n">
        <v>2313854</v>
      </c>
      <c r="AZ1145" t="s">
        <v>235</v>
      </c>
      <c r="BA1145" t="s"/>
      <c r="BB1145" t="n">
        <v>21203</v>
      </c>
      <c r="BC1145" t="s"/>
      <c r="BD1145" t="s"/>
      <c r="BE1145" t="s"/>
      <c r="BF1145" t="s"/>
      <c r="BG1145" t="s"/>
      <c r="BH1145" t="s"/>
      <c r="BI1145" t="s"/>
      <c r="BJ1145" t="s"/>
      <c r="BK1145" t="s"/>
      <c r="BL1145" t="s"/>
      <c r="BM1145" t="s"/>
      <c r="BN1145" t="s"/>
      <c r="BO1145" t="s"/>
      <c r="BP1145" t="s"/>
      <c r="BQ1145" t="s"/>
      <c r="BR1145" t="s">
        <v>104</v>
      </c>
    </row>
    <row r="1146" spans="1:70">
      <c r="A1146" t="s">
        <v>70</v>
      </c>
      <c r="B1146" t="s">
        <v>71</v>
      </c>
      <c r="C1146" t="s">
        <v>72</v>
      </c>
      <c r="D1146" t="n">
        <v>2</v>
      </c>
      <c r="E1146" t="s">
        <v>736</v>
      </c>
      <c r="F1146" t="n">
        <v>2034567</v>
      </c>
      <c r="G1146" t="s">
        <v>74</v>
      </c>
      <c r="H1146" t="s">
        <v>75</v>
      </c>
      <c r="I1146" t="s"/>
      <c r="J1146" t="s">
        <v>76</v>
      </c>
      <c r="K1146" t="n">
        <v>88</v>
      </c>
      <c r="L1146" t="s">
        <v>77</v>
      </c>
      <c r="M1146" t="s"/>
      <c r="N1146" t="s">
        <v>138</v>
      </c>
      <c r="O1146" t="s">
        <v>79</v>
      </c>
      <c r="P1146" t="s">
        <v>737</v>
      </c>
      <c r="Q1146" t="s"/>
      <c r="R1146" t="s">
        <v>80</v>
      </c>
      <c r="S1146" t="s">
        <v>539</v>
      </c>
      <c r="T1146" t="s">
        <v>82</v>
      </c>
      <c r="U1146" t="s"/>
      <c r="V1146" t="s">
        <v>83</v>
      </c>
      <c r="W1146" t="s">
        <v>84</v>
      </c>
      <c r="X1146" t="s"/>
      <c r="Y1146" t="s">
        <v>85</v>
      </c>
      <c r="Z1146">
        <f>HYPERLINK("https://hotelmonitor-cachepage.eclerx.com/savepage/tk_15427246227356236_sr_2029.html","info")</f>
        <v/>
      </c>
      <c r="AA1146" t="n">
        <v>136775</v>
      </c>
      <c r="AB1146" t="s"/>
      <c r="AC1146" t="s"/>
      <c r="AD1146" t="s">
        <v>86</v>
      </c>
      <c r="AE1146" t="s"/>
      <c r="AF1146" t="s"/>
      <c r="AG1146" t="s"/>
      <c r="AH1146" t="s"/>
      <c r="AI1146" t="s"/>
      <c r="AJ1146" t="s"/>
      <c r="AK1146" t="s">
        <v>87</v>
      </c>
      <c r="AL1146" t="s">
        <v>88</v>
      </c>
      <c r="AM1146" t="s"/>
      <c r="AN1146" t="s">
        <v>87</v>
      </c>
      <c r="AO1146" t="s"/>
      <c r="AP1146" t="n">
        <v>127</v>
      </c>
      <c r="AQ1146" t="s">
        <v>89</v>
      </c>
      <c r="AR1146" t="s">
        <v>96</v>
      </c>
      <c r="AS1146" t="s"/>
      <c r="AT1146" t="s">
        <v>91</v>
      </c>
      <c r="AU1146" t="s"/>
      <c r="AV1146" t="s"/>
      <c r="AW1146" t="s"/>
      <c r="AX1146" t="s"/>
      <c r="AY1146" t="n">
        <v>2313854</v>
      </c>
      <c r="AZ1146" t="s">
        <v>235</v>
      </c>
      <c r="BA1146" t="s"/>
      <c r="BB1146" t="n">
        <v>21203</v>
      </c>
      <c r="BC1146" t="s"/>
      <c r="BD1146" t="s"/>
      <c r="BE1146" t="s"/>
      <c r="BF1146" t="s"/>
      <c r="BG1146" t="s"/>
      <c r="BH1146" t="s"/>
      <c r="BI1146" t="s"/>
      <c r="BJ1146" t="s"/>
      <c r="BK1146" t="s"/>
      <c r="BL1146" t="s"/>
      <c r="BM1146" t="s"/>
      <c r="BN1146" t="s"/>
      <c r="BO1146" t="s"/>
      <c r="BP1146" t="s"/>
      <c r="BQ1146" t="s"/>
      <c r="BR1146" t="s">
        <v>104</v>
      </c>
    </row>
    <row r="1147" spans="1:70">
      <c r="A1147" t="s">
        <v>70</v>
      </c>
      <c r="B1147" t="s">
        <v>71</v>
      </c>
      <c r="C1147" t="s">
        <v>72</v>
      </c>
      <c r="D1147" t="n">
        <v>2</v>
      </c>
      <c r="E1147" t="s">
        <v>736</v>
      </c>
      <c r="F1147" t="n">
        <v>2034567</v>
      </c>
      <c r="G1147" t="s">
        <v>74</v>
      </c>
      <c r="H1147" t="s">
        <v>75</v>
      </c>
      <c r="I1147" t="s"/>
      <c r="J1147" t="s">
        <v>76</v>
      </c>
      <c r="K1147" t="n">
        <v>106</v>
      </c>
      <c r="L1147" t="s">
        <v>77</v>
      </c>
      <c r="M1147" t="s"/>
      <c r="N1147" t="s">
        <v>143</v>
      </c>
      <c r="O1147" t="s">
        <v>79</v>
      </c>
      <c r="P1147" t="s">
        <v>737</v>
      </c>
      <c r="Q1147" t="s"/>
      <c r="R1147" t="s">
        <v>80</v>
      </c>
      <c r="S1147" t="s">
        <v>106</v>
      </c>
      <c r="T1147" t="s">
        <v>82</v>
      </c>
      <c r="U1147" t="s"/>
      <c r="V1147" t="s">
        <v>83</v>
      </c>
      <c r="W1147" t="s">
        <v>161</v>
      </c>
      <c r="X1147" t="s"/>
      <c r="Y1147" t="s">
        <v>85</v>
      </c>
      <c r="Z1147">
        <f>HYPERLINK("https://hotelmonitor-cachepage.eclerx.com/savepage/tk_15427246227356236_sr_2029.html","info")</f>
        <v/>
      </c>
      <c r="AA1147" t="n">
        <v>136775</v>
      </c>
      <c r="AB1147" t="s"/>
      <c r="AC1147" t="s"/>
      <c r="AD1147" t="s">
        <v>86</v>
      </c>
      <c r="AE1147" t="s"/>
      <c r="AF1147" t="s"/>
      <c r="AG1147" t="s"/>
      <c r="AH1147" t="s"/>
      <c r="AI1147" t="s"/>
      <c r="AJ1147" t="s"/>
      <c r="AK1147" t="s">
        <v>87</v>
      </c>
      <c r="AL1147" t="s">
        <v>88</v>
      </c>
      <c r="AM1147" t="s"/>
      <c r="AN1147" t="s">
        <v>87</v>
      </c>
      <c r="AO1147" t="s"/>
      <c r="AP1147" t="n">
        <v>127</v>
      </c>
      <c r="AQ1147" t="s">
        <v>89</v>
      </c>
      <c r="AR1147" t="s">
        <v>90</v>
      </c>
      <c r="AS1147" t="s"/>
      <c r="AT1147" t="s">
        <v>91</v>
      </c>
      <c r="AU1147" t="s"/>
      <c r="AV1147" t="s"/>
      <c r="AW1147" t="s"/>
      <c r="AX1147" t="s"/>
      <c r="AY1147" t="n">
        <v>2313854</v>
      </c>
      <c r="AZ1147" t="s">
        <v>235</v>
      </c>
      <c r="BA1147" t="s"/>
      <c r="BB1147" t="n">
        <v>21203</v>
      </c>
      <c r="BC1147" t="s"/>
      <c r="BD1147" t="s"/>
      <c r="BE1147" t="s"/>
      <c r="BF1147" t="s"/>
      <c r="BG1147" t="s"/>
      <c r="BH1147" t="s"/>
      <c r="BI1147" t="s"/>
      <c r="BJ1147" t="s"/>
      <c r="BK1147" t="s"/>
      <c r="BL1147" t="s"/>
      <c r="BM1147" t="s"/>
      <c r="BN1147" t="s"/>
      <c r="BO1147" t="s"/>
      <c r="BP1147" t="s"/>
      <c r="BQ1147" t="s"/>
      <c r="BR1147" t="s">
        <v>104</v>
      </c>
    </row>
    <row r="1148" spans="1:70">
      <c r="A1148" t="s">
        <v>70</v>
      </c>
      <c r="B1148" t="s">
        <v>71</v>
      </c>
      <c r="C1148" t="s">
        <v>72</v>
      </c>
      <c r="D1148" t="n">
        <v>2</v>
      </c>
      <c r="E1148" t="s">
        <v>736</v>
      </c>
      <c r="F1148" t="n">
        <v>2034567</v>
      </c>
      <c r="G1148" t="s">
        <v>74</v>
      </c>
      <c r="H1148" t="s">
        <v>75</v>
      </c>
      <c r="I1148" t="s"/>
      <c r="J1148" t="s">
        <v>76</v>
      </c>
      <c r="K1148" t="n">
        <v>108</v>
      </c>
      <c r="L1148" t="s">
        <v>77</v>
      </c>
      <c r="M1148" t="s"/>
      <c r="N1148" t="s">
        <v>711</v>
      </c>
      <c r="O1148" t="s">
        <v>79</v>
      </c>
      <c r="P1148" t="s">
        <v>737</v>
      </c>
      <c r="Q1148" t="s"/>
      <c r="R1148" t="s">
        <v>80</v>
      </c>
      <c r="S1148" t="s">
        <v>234</v>
      </c>
      <c r="T1148" t="s">
        <v>82</v>
      </c>
      <c r="U1148" t="s"/>
      <c r="V1148" t="s">
        <v>83</v>
      </c>
      <c r="W1148" t="s">
        <v>84</v>
      </c>
      <c r="X1148" t="s"/>
      <c r="Y1148" t="s">
        <v>85</v>
      </c>
      <c r="Z1148">
        <f>HYPERLINK("https://hotelmonitor-cachepage.eclerx.com/savepage/tk_15427246227356236_sr_2029.html","info")</f>
        <v/>
      </c>
      <c r="AA1148" t="n">
        <v>136775</v>
      </c>
      <c r="AB1148" t="s"/>
      <c r="AC1148" t="s"/>
      <c r="AD1148" t="s">
        <v>86</v>
      </c>
      <c r="AE1148" t="s"/>
      <c r="AF1148" t="s"/>
      <c r="AG1148" t="s"/>
      <c r="AH1148" t="s"/>
      <c r="AI1148" t="s"/>
      <c r="AJ1148" t="s"/>
      <c r="AK1148" t="s">
        <v>87</v>
      </c>
      <c r="AL1148" t="s">
        <v>88</v>
      </c>
      <c r="AM1148" t="s"/>
      <c r="AN1148" t="s">
        <v>87</v>
      </c>
      <c r="AO1148" t="s"/>
      <c r="AP1148" t="n">
        <v>127</v>
      </c>
      <c r="AQ1148" t="s">
        <v>89</v>
      </c>
      <c r="AR1148" t="s">
        <v>90</v>
      </c>
      <c r="AS1148" t="s"/>
      <c r="AT1148" t="s">
        <v>91</v>
      </c>
      <c r="AU1148" t="s"/>
      <c r="AV1148" t="s"/>
      <c r="AW1148" t="s"/>
      <c r="AX1148" t="s"/>
      <c r="AY1148" t="n">
        <v>2313854</v>
      </c>
      <c r="AZ1148" t="s">
        <v>235</v>
      </c>
      <c r="BA1148" t="s"/>
      <c r="BB1148" t="n">
        <v>21203</v>
      </c>
      <c r="BC1148" t="s"/>
      <c r="BD1148" t="s"/>
      <c r="BE1148" t="s"/>
      <c r="BF1148" t="s"/>
      <c r="BG1148" t="s"/>
      <c r="BH1148" t="s"/>
      <c r="BI1148" t="s"/>
      <c r="BJ1148" t="s"/>
      <c r="BK1148" t="s"/>
      <c r="BL1148" t="s"/>
      <c r="BM1148" t="s"/>
      <c r="BN1148" t="s"/>
      <c r="BO1148" t="s"/>
      <c r="BP1148" t="s"/>
      <c r="BQ1148" t="s"/>
      <c r="BR1148" t="s">
        <v>104</v>
      </c>
    </row>
    <row r="1149" spans="1:70">
      <c r="A1149" t="s">
        <v>70</v>
      </c>
      <c r="B1149" t="s">
        <v>71</v>
      </c>
      <c r="C1149" t="s">
        <v>72</v>
      </c>
      <c r="D1149" t="n">
        <v>2</v>
      </c>
      <c r="E1149" t="s">
        <v>736</v>
      </c>
      <c r="F1149" t="n">
        <v>2034567</v>
      </c>
      <c r="G1149" t="s">
        <v>74</v>
      </c>
      <c r="H1149" t="s">
        <v>75</v>
      </c>
      <c r="I1149" t="s"/>
      <c r="J1149" t="s">
        <v>76</v>
      </c>
      <c r="K1149" t="n">
        <v>108</v>
      </c>
      <c r="L1149" t="s">
        <v>77</v>
      </c>
      <c r="M1149" t="s"/>
      <c r="N1149" t="s">
        <v>738</v>
      </c>
      <c r="O1149" t="s">
        <v>79</v>
      </c>
      <c r="P1149" t="s">
        <v>737</v>
      </c>
      <c r="Q1149" t="s"/>
      <c r="R1149" t="s">
        <v>80</v>
      </c>
      <c r="S1149" t="s">
        <v>234</v>
      </c>
      <c r="T1149" t="s">
        <v>82</v>
      </c>
      <c r="U1149" t="s"/>
      <c r="V1149" t="s">
        <v>83</v>
      </c>
      <c r="W1149" t="s">
        <v>84</v>
      </c>
      <c r="X1149" t="s"/>
      <c r="Y1149" t="s">
        <v>85</v>
      </c>
      <c r="Z1149">
        <f>HYPERLINK("https://hotelmonitor-cachepage.eclerx.com/savepage/tk_15427246227356236_sr_2029.html","info")</f>
        <v/>
      </c>
      <c r="AA1149" t="n">
        <v>136775</v>
      </c>
      <c r="AB1149" t="s"/>
      <c r="AC1149" t="s"/>
      <c r="AD1149" t="s">
        <v>86</v>
      </c>
      <c r="AE1149" t="s"/>
      <c r="AF1149" t="s"/>
      <c r="AG1149" t="s"/>
      <c r="AH1149" t="s"/>
      <c r="AI1149" t="s"/>
      <c r="AJ1149" t="s"/>
      <c r="AK1149" t="s">
        <v>87</v>
      </c>
      <c r="AL1149" t="s">
        <v>88</v>
      </c>
      <c r="AM1149" t="s"/>
      <c r="AN1149" t="s">
        <v>87</v>
      </c>
      <c r="AO1149" t="s"/>
      <c r="AP1149" t="n">
        <v>127</v>
      </c>
      <c r="AQ1149" t="s">
        <v>89</v>
      </c>
      <c r="AR1149" t="s">
        <v>90</v>
      </c>
      <c r="AS1149" t="s"/>
      <c r="AT1149" t="s">
        <v>91</v>
      </c>
      <c r="AU1149" t="s"/>
      <c r="AV1149" t="s"/>
      <c r="AW1149" t="s"/>
      <c r="AX1149" t="s"/>
      <c r="AY1149" t="n">
        <v>2313854</v>
      </c>
      <c r="AZ1149" t="s">
        <v>235</v>
      </c>
      <c r="BA1149" t="s"/>
      <c r="BB1149" t="n">
        <v>21203</v>
      </c>
      <c r="BC1149" t="s"/>
      <c r="BD1149" t="s"/>
      <c r="BE1149" t="s"/>
      <c r="BF1149" t="s"/>
      <c r="BG1149" t="s"/>
      <c r="BH1149" t="s"/>
      <c r="BI1149" t="s"/>
      <c r="BJ1149" t="s"/>
      <c r="BK1149" t="s"/>
      <c r="BL1149" t="s"/>
      <c r="BM1149" t="s"/>
      <c r="BN1149" t="s"/>
      <c r="BO1149" t="s"/>
      <c r="BP1149" t="s"/>
      <c r="BQ1149" t="s"/>
      <c r="BR1149" t="s">
        <v>104</v>
      </c>
    </row>
    <row r="1150" spans="1:70">
      <c r="A1150" t="s">
        <v>70</v>
      </c>
      <c r="B1150" t="s">
        <v>71</v>
      </c>
      <c r="C1150" t="s">
        <v>72</v>
      </c>
      <c r="D1150" t="n">
        <v>2</v>
      </c>
      <c r="E1150" t="s">
        <v>736</v>
      </c>
      <c r="F1150" t="n">
        <v>2034567</v>
      </c>
      <c r="G1150" t="s">
        <v>74</v>
      </c>
      <c r="H1150" t="s">
        <v>75</v>
      </c>
      <c r="I1150" t="s"/>
      <c r="J1150" t="s">
        <v>76</v>
      </c>
      <c r="K1150" t="n">
        <v>116</v>
      </c>
      <c r="L1150" t="s">
        <v>77</v>
      </c>
      <c r="M1150" t="s"/>
      <c r="N1150" t="s">
        <v>739</v>
      </c>
      <c r="O1150" t="s">
        <v>79</v>
      </c>
      <c r="P1150" t="s">
        <v>737</v>
      </c>
      <c r="Q1150" t="s"/>
      <c r="R1150" t="s">
        <v>80</v>
      </c>
      <c r="S1150" t="s">
        <v>353</v>
      </c>
      <c r="T1150" t="s">
        <v>82</v>
      </c>
      <c r="U1150" t="s"/>
      <c r="V1150" t="s">
        <v>83</v>
      </c>
      <c r="W1150" t="s">
        <v>84</v>
      </c>
      <c r="X1150" t="s"/>
      <c r="Y1150" t="s">
        <v>85</v>
      </c>
      <c r="Z1150">
        <f>HYPERLINK("https://hotelmonitor-cachepage.eclerx.com/savepage/tk_15427246227356236_sr_2029.html","info")</f>
        <v/>
      </c>
      <c r="AA1150" t="n">
        <v>136775</v>
      </c>
      <c r="AB1150" t="s"/>
      <c r="AC1150" t="s"/>
      <c r="AD1150" t="s">
        <v>86</v>
      </c>
      <c r="AE1150" t="s"/>
      <c r="AF1150" t="s"/>
      <c r="AG1150" t="s"/>
      <c r="AH1150" t="s"/>
      <c r="AI1150" t="s"/>
      <c r="AJ1150" t="s"/>
      <c r="AK1150" t="s">
        <v>87</v>
      </c>
      <c r="AL1150" t="s">
        <v>88</v>
      </c>
      <c r="AM1150" t="s"/>
      <c r="AN1150" t="s">
        <v>87</v>
      </c>
      <c r="AO1150" t="s"/>
      <c r="AP1150" t="n">
        <v>127</v>
      </c>
      <c r="AQ1150" t="s">
        <v>89</v>
      </c>
      <c r="AR1150" t="s">
        <v>96</v>
      </c>
      <c r="AS1150" t="s"/>
      <c r="AT1150" t="s">
        <v>91</v>
      </c>
      <c r="AU1150" t="s"/>
      <c r="AV1150" t="s"/>
      <c r="AW1150" t="s"/>
      <c r="AX1150" t="s"/>
      <c r="AY1150" t="n">
        <v>2313854</v>
      </c>
      <c r="AZ1150" t="s">
        <v>235</v>
      </c>
      <c r="BA1150" t="s"/>
      <c r="BB1150" t="n">
        <v>21203</v>
      </c>
      <c r="BC1150" t="s"/>
      <c r="BD1150" t="s"/>
      <c r="BE1150" t="s"/>
      <c r="BF1150" t="s"/>
      <c r="BG1150" t="s"/>
      <c r="BH1150" t="s"/>
      <c r="BI1150" t="s"/>
      <c r="BJ1150" t="s"/>
      <c r="BK1150" t="s"/>
      <c r="BL1150" t="s"/>
      <c r="BM1150" t="s"/>
      <c r="BN1150" t="s"/>
      <c r="BO1150" t="s"/>
      <c r="BP1150" t="s"/>
      <c r="BQ1150" t="s"/>
      <c r="BR1150" t="s">
        <v>104</v>
      </c>
    </row>
    <row r="1151" spans="1:70">
      <c r="A1151" t="s">
        <v>70</v>
      </c>
      <c r="B1151" t="s">
        <v>71</v>
      </c>
      <c r="C1151" t="s">
        <v>72</v>
      </c>
      <c r="D1151" t="n">
        <v>2</v>
      </c>
      <c r="E1151" t="s">
        <v>736</v>
      </c>
      <c r="F1151" t="n">
        <v>2034567</v>
      </c>
      <c r="G1151" t="s">
        <v>74</v>
      </c>
      <c r="H1151" t="s">
        <v>75</v>
      </c>
      <c r="I1151" t="s"/>
      <c r="J1151" t="s">
        <v>76</v>
      </c>
      <c r="K1151" t="n">
        <v>132</v>
      </c>
      <c r="L1151" t="s">
        <v>77</v>
      </c>
      <c r="M1151" t="s"/>
      <c r="N1151" t="s">
        <v>176</v>
      </c>
      <c r="O1151" t="s">
        <v>79</v>
      </c>
      <c r="P1151" t="s">
        <v>737</v>
      </c>
      <c r="Q1151" t="s"/>
      <c r="R1151" t="s">
        <v>80</v>
      </c>
      <c r="S1151" t="s">
        <v>740</v>
      </c>
      <c r="T1151" t="s">
        <v>82</v>
      </c>
      <c r="U1151" t="s"/>
      <c r="V1151" t="s">
        <v>83</v>
      </c>
      <c r="W1151" t="s">
        <v>84</v>
      </c>
      <c r="X1151" t="s"/>
      <c r="Y1151" t="s">
        <v>85</v>
      </c>
      <c r="Z1151">
        <f>HYPERLINK("https://hotelmonitor-cachepage.eclerx.com/savepage/tk_15427246227356236_sr_2029.html","info")</f>
        <v/>
      </c>
      <c r="AA1151" t="n">
        <v>136775</v>
      </c>
      <c r="AB1151" t="s"/>
      <c r="AC1151" t="s"/>
      <c r="AD1151" t="s">
        <v>86</v>
      </c>
      <c r="AE1151" t="s"/>
      <c r="AF1151" t="s"/>
      <c r="AG1151" t="s"/>
      <c r="AH1151" t="s"/>
      <c r="AI1151" t="s"/>
      <c r="AJ1151" t="s"/>
      <c r="AK1151" t="s">
        <v>87</v>
      </c>
      <c r="AL1151" t="s">
        <v>88</v>
      </c>
      <c r="AM1151" t="s"/>
      <c r="AN1151" t="s">
        <v>87</v>
      </c>
      <c r="AO1151" t="s"/>
      <c r="AP1151" t="n">
        <v>127</v>
      </c>
      <c r="AQ1151" t="s">
        <v>89</v>
      </c>
      <c r="AR1151" t="s">
        <v>90</v>
      </c>
      <c r="AS1151" t="s"/>
      <c r="AT1151" t="s">
        <v>91</v>
      </c>
      <c r="AU1151" t="s"/>
      <c r="AV1151" t="s"/>
      <c r="AW1151" t="s"/>
      <c r="AX1151" t="s"/>
      <c r="AY1151" t="n">
        <v>2313854</v>
      </c>
      <c r="AZ1151" t="s">
        <v>235</v>
      </c>
      <c r="BA1151" t="s"/>
      <c r="BB1151" t="n">
        <v>21203</v>
      </c>
      <c r="BC1151" t="s"/>
      <c r="BD1151" t="s"/>
      <c r="BE1151" t="s"/>
      <c r="BF1151" t="s"/>
      <c r="BG1151" t="s"/>
      <c r="BH1151" t="s"/>
      <c r="BI1151" t="s"/>
      <c r="BJ1151" t="s"/>
      <c r="BK1151" t="s"/>
      <c r="BL1151" t="s"/>
      <c r="BM1151" t="s"/>
      <c r="BN1151" t="s"/>
      <c r="BO1151" t="s"/>
      <c r="BP1151" t="s"/>
      <c r="BQ1151" t="s"/>
      <c r="BR1151" t="s">
        <v>104</v>
      </c>
    </row>
    <row r="1152" spans="1:70">
      <c r="A1152" t="s">
        <v>70</v>
      </c>
      <c r="B1152" t="s">
        <v>71</v>
      </c>
      <c r="C1152" t="s">
        <v>72</v>
      </c>
      <c r="D1152" t="n">
        <v>2</v>
      </c>
      <c r="E1152" t="s">
        <v>736</v>
      </c>
      <c r="F1152" t="n">
        <v>2034567</v>
      </c>
      <c r="G1152" t="s">
        <v>74</v>
      </c>
      <c r="H1152" t="s">
        <v>75</v>
      </c>
      <c r="I1152" t="s"/>
      <c r="J1152" t="s">
        <v>76</v>
      </c>
      <c r="K1152" t="n">
        <v>141</v>
      </c>
      <c r="L1152" t="s">
        <v>77</v>
      </c>
      <c r="M1152" t="s"/>
      <c r="N1152" t="s">
        <v>704</v>
      </c>
      <c r="O1152" t="s">
        <v>79</v>
      </c>
      <c r="P1152" t="s">
        <v>737</v>
      </c>
      <c r="Q1152" t="s"/>
      <c r="R1152" t="s">
        <v>80</v>
      </c>
      <c r="S1152" t="s">
        <v>204</v>
      </c>
      <c r="T1152" t="s">
        <v>82</v>
      </c>
      <c r="U1152" t="s"/>
      <c r="V1152" t="s">
        <v>83</v>
      </c>
      <c r="W1152" t="s">
        <v>108</v>
      </c>
      <c r="X1152" t="s"/>
      <c r="Y1152" t="s">
        <v>85</v>
      </c>
      <c r="Z1152">
        <f>HYPERLINK("https://hotelmonitor-cachepage.eclerx.com/savepage/tk_15427246227356236_sr_2029.html","info")</f>
        <v/>
      </c>
      <c r="AA1152" t="n">
        <v>136775</v>
      </c>
      <c r="AB1152" t="s"/>
      <c r="AC1152" t="s"/>
      <c r="AD1152" t="s">
        <v>86</v>
      </c>
      <c r="AE1152" t="s"/>
      <c r="AF1152" t="s"/>
      <c r="AG1152" t="s"/>
      <c r="AH1152" t="s"/>
      <c r="AI1152" t="s"/>
      <c r="AJ1152" t="s"/>
      <c r="AK1152" t="s">
        <v>87</v>
      </c>
      <c r="AL1152" t="s">
        <v>88</v>
      </c>
      <c r="AM1152" t="s"/>
      <c r="AN1152" t="s">
        <v>87</v>
      </c>
      <c r="AO1152" t="s"/>
      <c r="AP1152" t="n">
        <v>127</v>
      </c>
      <c r="AQ1152" t="s">
        <v>89</v>
      </c>
      <c r="AR1152" t="s">
        <v>90</v>
      </c>
      <c r="AS1152" t="s"/>
      <c r="AT1152" t="s">
        <v>91</v>
      </c>
      <c r="AU1152" t="s"/>
      <c r="AV1152" t="s"/>
      <c r="AW1152" t="s"/>
      <c r="AX1152" t="s"/>
      <c r="AY1152" t="n">
        <v>2313854</v>
      </c>
      <c r="AZ1152" t="s">
        <v>235</v>
      </c>
      <c r="BA1152" t="s"/>
      <c r="BB1152" t="n">
        <v>21203</v>
      </c>
      <c r="BC1152" t="s"/>
      <c r="BD1152" t="s"/>
      <c r="BE1152" t="s"/>
      <c r="BF1152" t="s"/>
      <c r="BG1152" t="s"/>
      <c r="BH1152" t="s"/>
      <c r="BI1152" t="s"/>
      <c r="BJ1152" t="s"/>
      <c r="BK1152" t="s"/>
      <c r="BL1152" t="s"/>
      <c r="BM1152" t="s"/>
      <c r="BN1152" t="s"/>
      <c r="BO1152" t="s"/>
      <c r="BP1152" t="s"/>
      <c r="BQ1152" t="s"/>
      <c r="BR1152" t="s">
        <v>104</v>
      </c>
    </row>
    <row r="1153" spans="1:70">
      <c r="A1153" t="s">
        <v>70</v>
      </c>
      <c r="B1153" t="s">
        <v>71</v>
      </c>
      <c r="C1153" t="s">
        <v>72</v>
      </c>
      <c r="D1153" t="n">
        <v>2</v>
      </c>
      <c r="E1153" t="s">
        <v>736</v>
      </c>
      <c r="F1153" t="n">
        <v>2034567</v>
      </c>
      <c r="G1153" t="s">
        <v>74</v>
      </c>
      <c r="H1153" t="s">
        <v>75</v>
      </c>
      <c r="I1153" t="s"/>
      <c r="J1153" t="s">
        <v>76</v>
      </c>
      <c r="K1153" t="n">
        <v>151</v>
      </c>
      <c r="L1153" t="s">
        <v>77</v>
      </c>
      <c r="M1153" t="s"/>
      <c r="N1153" t="s">
        <v>138</v>
      </c>
      <c r="O1153" t="s">
        <v>79</v>
      </c>
      <c r="P1153" t="s">
        <v>737</v>
      </c>
      <c r="Q1153" t="s"/>
      <c r="R1153" t="s">
        <v>80</v>
      </c>
      <c r="S1153" t="s">
        <v>206</v>
      </c>
      <c r="T1153" t="s">
        <v>82</v>
      </c>
      <c r="U1153" t="s"/>
      <c r="V1153" t="s">
        <v>83</v>
      </c>
      <c r="W1153" t="s">
        <v>108</v>
      </c>
      <c r="X1153" t="s"/>
      <c r="Y1153" t="s">
        <v>85</v>
      </c>
      <c r="Z1153">
        <f>HYPERLINK("https://hotelmonitor-cachepage.eclerx.com/savepage/tk_15427246227356236_sr_2029.html","info")</f>
        <v/>
      </c>
      <c r="AA1153" t="n">
        <v>136775</v>
      </c>
      <c r="AB1153" t="s"/>
      <c r="AC1153" t="s"/>
      <c r="AD1153" t="s">
        <v>86</v>
      </c>
      <c r="AE1153" t="s"/>
      <c r="AF1153" t="s"/>
      <c r="AG1153" t="s"/>
      <c r="AH1153" t="s"/>
      <c r="AI1153" t="s"/>
      <c r="AJ1153" t="s"/>
      <c r="AK1153" t="s">
        <v>87</v>
      </c>
      <c r="AL1153" t="s">
        <v>88</v>
      </c>
      <c r="AM1153" t="s"/>
      <c r="AN1153" t="s">
        <v>87</v>
      </c>
      <c r="AO1153" t="s"/>
      <c r="AP1153" t="n">
        <v>127</v>
      </c>
      <c r="AQ1153" t="s">
        <v>89</v>
      </c>
      <c r="AR1153" t="s">
        <v>96</v>
      </c>
      <c r="AS1153" t="s"/>
      <c r="AT1153" t="s">
        <v>91</v>
      </c>
      <c r="AU1153" t="s"/>
      <c r="AV1153" t="s"/>
      <c r="AW1153" t="s"/>
      <c r="AX1153" t="s"/>
      <c r="AY1153" t="n">
        <v>2313854</v>
      </c>
      <c r="AZ1153" t="s">
        <v>235</v>
      </c>
      <c r="BA1153" t="s"/>
      <c r="BB1153" t="n">
        <v>21203</v>
      </c>
      <c r="BC1153" t="s"/>
      <c r="BD1153" t="s"/>
      <c r="BE1153" t="s"/>
      <c r="BF1153" t="s"/>
      <c r="BG1153" t="s"/>
      <c r="BH1153" t="s"/>
      <c r="BI1153" t="s"/>
      <c r="BJ1153" t="s"/>
      <c r="BK1153" t="s"/>
      <c r="BL1153" t="s"/>
      <c r="BM1153" t="s"/>
      <c r="BN1153" t="s"/>
      <c r="BO1153" t="s"/>
      <c r="BP1153" t="s"/>
      <c r="BQ1153" t="s"/>
      <c r="BR1153" t="s">
        <v>104</v>
      </c>
    </row>
    <row r="1154" spans="1:70">
      <c r="A1154" t="s">
        <v>70</v>
      </c>
      <c r="B1154" t="s">
        <v>71</v>
      </c>
      <c r="C1154" t="s">
        <v>72</v>
      </c>
      <c r="D1154" t="n">
        <v>2</v>
      </c>
      <c r="E1154" t="s">
        <v>736</v>
      </c>
      <c r="F1154" t="n">
        <v>2034567</v>
      </c>
      <c r="G1154" t="s">
        <v>74</v>
      </c>
      <c r="H1154" t="s">
        <v>75</v>
      </c>
      <c r="I1154" t="s"/>
      <c r="J1154" t="s">
        <v>76</v>
      </c>
      <c r="K1154" t="n">
        <v>169</v>
      </c>
      <c r="L1154" t="s">
        <v>77</v>
      </c>
      <c r="M1154" t="s"/>
      <c r="N1154" t="s">
        <v>738</v>
      </c>
      <c r="O1154" t="s">
        <v>79</v>
      </c>
      <c r="P1154" t="s">
        <v>737</v>
      </c>
      <c r="Q1154" t="s"/>
      <c r="R1154" t="s">
        <v>80</v>
      </c>
      <c r="S1154" t="s">
        <v>182</v>
      </c>
      <c r="T1154" t="s">
        <v>82</v>
      </c>
      <c r="U1154" t="s"/>
      <c r="V1154" t="s">
        <v>83</v>
      </c>
      <c r="W1154" t="s">
        <v>108</v>
      </c>
      <c r="X1154" t="s"/>
      <c r="Y1154" t="s">
        <v>85</v>
      </c>
      <c r="Z1154">
        <f>HYPERLINK("https://hotelmonitor-cachepage.eclerx.com/savepage/tk_15427246227356236_sr_2029.html","info")</f>
        <v/>
      </c>
      <c r="AA1154" t="n">
        <v>136775</v>
      </c>
      <c r="AB1154" t="s"/>
      <c r="AC1154" t="s"/>
      <c r="AD1154" t="s">
        <v>86</v>
      </c>
      <c r="AE1154" t="s"/>
      <c r="AF1154" t="s"/>
      <c r="AG1154" t="s"/>
      <c r="AH1154" t="s"/>
      <c r="AI1154" t="s"/>
      <c r="AJ1154" t="s"/>
      <c r="AK1154" t="s">
        <v>87</v>
      </c>
      <c r="AL1154" t="s">
        <v>88</v>
      </c>
      <c r="AM1154" t="s"/>
      <c r="AN1154" t="s">
        <v>87</v>
      </c>
      <c r="AO1154" t="s"/>
      <c r="AP1154" t="n">
        <v>127</v>
      </c>
      <c r="AQ1154" t="s">
        <v>89</v>
      </c>
      <c r="AR1154" t="s">
        <v>90</v>
      </c>
      <c r="AS1154" t="s"/>
      <c r="AT1154" t="s">
        <v>91</v>
      </c>
      <c r="AU1154" t="s"/>
      <c r="AV1154" t="s"/>
      <c r="AW1154" t="s"/>
      <c r="AX1154" t="s"/>
      <c r="AY1154" t="n">
        <v>2313854</v>
      </c>
      <c r="AZ1154" t="s">
        <v>235</v>
      </c>
      <c r="BA1154" t="s"/>
      <c r="BB1154" t="n">
        <v>21203</v>
      </c>
      <c r="BC1154" t="s"/>
      <c r="BD1154" t="s"/>
      <c r="BE1154" t="s"/>
      <c r="BF1154" t="s"/>
      <c r="BG1154" t="s"/>
      <c r="BH1154" t="s"/>
      <c r="BI1154" t="s"/>
      <c r="BJ1154" t="s"/>
      <c r="BK1154" t="s"/>
      <c r="BL1154" t="s"/>
      <c r="BM1154" t="s"/>
      <c r="BN1154" t="s"/>
      <c r="BO1154" t="s"/>
      <c r="BP1154" t="s"/>
      <c r="BQ1154" t="s"/>
      <c r="BR1154" t="s">
        <v>104</v>
      </c>
    </row>
    <row r="1155" spans="1:70">
      <c r="A1155" t="s">
        <v>70</v>
      </c>
      <c r="B1155" t="s">
        <v>71</v>
      </c>
      <c r="C1155" t="s">
        <v>72</v>
      </c>
      <c r="D1155" t="n">
        <v>2</v>
      </c>
      <c r="E1155" t="s">
        <v>736</v>
      </c>
      <c r="F1155" t="n">
        <v>2034567</v>
      </c>
      <c r="G1155" t="s">
        <v>74</v>
      </c>
      <c r="H1155" t="s">
        <v>75</v>
      </c>
      <c r="I1155" t="s"/>
      <c r="J1155" t="s">
        <v>76</v>
      </c>
      <c r="K1155" t="n">
        <v>180</v>
      </c>
      <c r="L1155" t="s">
        <v>77</v>
      </c>
      <c r="M1155" t="s"/>
      <c r="N1155" t="s">
        <v>739</v>
      </c>
      <c r="O1155" t="s">
        <v>79</v>
      </c>
      <c r="P1155" t="s">
        <v>737</v>
      </c>
      <c r="Q1155" t="s"/>
      <c r="R1155" t="s">
        <v>80</v>
      </c>
      <c r="S1155" t="s">
        <v>477</v>
      </c>
      <c r="T1155" t="s">
        <v>82</v>
      </c>
      <c r="U1155" t="s"/>
      <c r="V1155" t="s">
        <v>83</v>
      </c>
      <c r="W1155" t="s">
        <v>108</v>
      </c>
      <c r="X1155" t="s"/>
      <c r="Y1155" t="s">
        <v>85</v>
      </c>
      <c r="Z1155">
        <f>HYPERLINK("https://hotelmonitor-cachepage.eclerx.com/savepage/tk_15427246227356236_sr_2029.html","info")</f>
        <v/>
      </c>
      <c r="AA1155" t="n">
        <v>136775</v>
      </c>
      <c r="AB1155" t="s"/>
      <c r="AC1155" t="s"/>
      <c r="AD1155" t="s">
        <v>86</v>
      </c>
      <c r="AE1155" t="s"/>
      <c r="AF1155" t="s"/>
      <c r="AG1155" t="s"/>
      <c r="AH1155" t="s"/>
      <c r="AI1155" t="s"/>
      <c r="AJ1155" t="s"/>
      <c r="AK1155" t="s">
        <v>87</v>
      </c>
      <c r="AL1155" t="s">
        <v>88</v>
      </c>
      <c r="AM1155" t="s"/>
      <c r="AN1155" t="s">
        <v>87</v>
      </c>
      <c r="AO1155" t="s"/>
      <c r="AP1155" t="n">
        <v>127</v>
      </c>
      <c r="AQ1155" t="s">
        <v>89</v>
      </c>
      <c r="AR1155" t="s">
        <v>96</v>
      </c>
      <c r="AS1155" t="s"/>
      <c r="AT1155" t="s">
        <v>91</v>
      </c>
      <c r="AU1155" t="s"/>
      <c r="AV1155" t="s"/>
      <c r="AW1155" t="s"/>
      <c r="AX1155" t="s"/>
      <c r="AY1155" t="n">
        <v>2313854</v>
      </c>
      <c r="AZ1155" t="s">
        <v>235</v>
      </c>
      <c r="BA1155" t="s"/>
      <c r="BB1155" t="n">
        <v>21203</v>
      </c>
      <c r="BC1155" t="s"/>
      <c r="BD1155" t="s"/>
      <c r="BE1155" t="s"/>
      <c r="BF1155" t="s"/>
      <c r="BG1155" t="s"/>
      <c r="BH1155" t="s"/>
      <c r="BI1155" t="s"/>
      <c r="BJ1155" t="s"/>
      <c r="BK1155" t="s"/>
      <c r="BL1155" t="s"/>
      <c r="BM1155" t="s"/>
      <c r="BN1155" t="s"/>
      <c r="BO1155" t="s"/>
      <c r="BP1155" t="s"/>
      <c r="BQ1155" t="s"/>
      <c r="BR1155" t="s">
        <v>104</v>
      </c>
    </row>
    <row r="1156" spans="1:70">
      <c r="A1156" t="s">
        <v>70</v>
      </c>
      <c r="B1156" t="s">
        <v>71</v>
      </c>
      <c r="C1156" t="s">
        <v>72</v>
      </c>
      <c r="D1156" t="n">
        <v>2</v>
      </c>
      <c r="E1156" t="s">
        <v>736</v>
      </c>
      <c r="F1156" t="n">
        <v>2034567</v>
      </c>
      <c r="G1156" t="s">
        <v>74</v>
      </c>
      <c r="H1156" t="s">
        <v>75</v>
      </c>
      <c r="I1156" t="s"/>
      <c r="J1156" t="s">
        <v>76</v>
      </c>
      <c r="K1156" t="n">
        <v>199</v>
      </c>
      <c r="L1156" t="s">
        <v>77</v>
      </c>
      <c r="M1156" t="s"/>
      <c r="N1156" t="s">
        <v>711</v>
      </c>
      <c r="O1156" t="s">
        <v>79</v>
      </c>
      <c r="P1156" t="s">
        <v>737</v>
      </c>
      <c r="Q1156" t="s"/>
      <c r="R1156" t="s">
        <v>80</v>
      </c>
      <c r="S1156" t="s">
        <v>341</v>
      </c>
      <c r="T1156" t="s">
        <v>82</v>
      </c>
      <c r="U1156" t="s"/>
      <c r="V1156" t="s">
        <v>83</v>
      </c>
      <c r="W1156" t="s">
        <v>108</v>
      </c>
      <c r="X1156" t="s"/>
      <c r="Y1156" t="s">
        <v>85</v>
      </c>
      <c r="Z1156">
        <f>HYPERLINK("https://hotelmonitor-cachepage.eclerx.com/savepage/tk_15427246227356236_sr_2029.html","info")</f>
        <v/>
      </c>
      <c r="AA1156" t="n">
        <v>136775</v>
      </c>
      <c r="AB1156" t="s"/>
      <c r="AC1156" t="s"/>
      <c r="AD1156" t="s">
        <v>86</v>
      </c>
      <c r="AE1156" t="s"/>
      <c r="AF1156" t="s"/>
      <c r="AG1156" t="s"/>
      <c r="AH1156" t="s"/>
      <c r="AI1156" t="s"/>
      <c r="AJ1156" t="s"/>
      <c r="AK1156" t="s">
        <v>87</v>
      </c>
      <c r="AL1156" t="s">
        <v>88</v>
      </c>
      <c r="AM1156" t="s"/>
      <c r="AN1156" t="s">
        <v>87</v>
      </c>
      <c r="AO1156" t="s"/>
      <c r="AP1156" t="n">
        <v>127</v>
      </c>
      <c r="AQ1156" t="s">
        <v>89</v>
      </c>
      <c r="AR1156" t="s">
        <v>90</v>
      </c>
      <c r="AS1156" t="s"/>
      <c r="AT1156" t="s">
        <v>91</v>
      </c>
      <c r="AU1156" t="s"/>
      <c r="AV1156" t="s"/>
      <c r="AW1156" t="s"/>
      <c r="AX1156" t="s"/>
      <c r="AY1156" t="n">
        <v>2313854</v>
      </c>
      <c r="AZ1156" t="s">
        <v>235</v>
      </c>
      <c r="BA1156" t="s"/>
      <c r="BB1156" t="n">
        <v>21203</v>
      </c>
      <c r="BC1156" t="s"/>
      <c r="BD1156" t="s"/>
      <c r="BE1156" t="s"/>
      <c r="BF1156" t="s"/>
      <c r="BG1156" t="s"/>
      <c r="BH1156" t="s"/>
      <c r="BI1156" t="s"/>
      <c r="BJ1156" t="s"/>
      <c r="BK1156" t="s"/>
      <c r="BL1156" t="s"/>
      <c r="BM1156" t="s"/>
      <c r="BN1156" t="s"/>
      <c r="BO1156" t="s"/>
      <c r="BP1156" t="s"/>
      <c r="BQ1156" t="s"/>
      <c r="BR1156" t="s">
        <v>104</v>
      </c>
    </row>
    <row r="1157" spans="1:70">
      <c r="A1157" t="s">
        <v>70</v>
      </c>
      <c r="B1157" t="s">
        <v>71</v>
      </c>
      <c r="C1157" t="s">
        <v>72</v>
      </c>
      <c r="D1157" t="n">
        <v>2</v>
      </c>
      <c r="E1157" t="s">
        <v>736</v>
      </c>
      <c r="F1157" t="n">
        <v>2034567</v>
      </c>
      <c r="G1157" t="s">
        <v>74</v>
      </c>
      <c r="H1157" t="s">
        <v>75</v>
      </c>
      <c r="I1157" t="s"/>
      <c r="J1157" t="s">
        <v>76</v>
      </c>
      <c r="K1157" t="n">
        <v>253</v>
      </c>
      <c r="L1157" t="s">
        <v>77</v>
      </c>
      <c r="M1157" t="s"/>
      <c r="N1157" t="s">
        <v>176</v>
      </c>
      <c r="O1157" t="s">
        <v>79</v>
      </c>
      <c r="P1157" t="s">
        <v>737</v>
      </c>
      <c r="Q1157" t="s"/>
      <c r="R1157" t="s">
        <v>80</v>
      </c>
      <c r="S1157" t="s">
        <v>741</v>
      </c>
      <c r="T1157" t="s">
        <v>82</v>
      </c>
      <c r="U1157" t="s"/>
      <c r="V1157" t="s">
        <v>83</v>
      </c>
      <c r="W1157" t="s">
        <v>108</v>
      </c>
      <c r="X1157" t="s"/>
      <c r="Y1157" t="s">
        <v>85</v>
      </c>
      <c r="Z1157">
        <f>HYPERLINK("https://hotelmonitor-cachepage.eclerx.com/savepage/tk_15427246227356236_sr_2029.html","info")</f>
        <v/>
      </c>
      <c r="AA1157" t="n">
        <v>136775</v>
      </c>
      <c r="AB1157" t="s"/>
      <c r="AC1157" t="s"/>
      <c r="AD1157" t="s">
        <v>86</v>
      </c>
      <c r="AE1157" t="s"/>
      <c r="AF1157" t="s"/>
      <c r="AG1157" t="s"/>
      <c r="AH1157" t="s"/>
      <c r="AI1157" t="s"/>
      <c r="AJ1157" t="s"/>
      <c r="AK1157" t="s">
        <v>87</v>
      </c>
      <c r="AL1157" t="s">
        <v>88</v>
      </c>
      <c r="AM1157" t="s"/>
      <c r="AN1157" t="s">
        <v>87</v>
      </c>
      <c r="AO1157" t="s"/>
      <c r="AP1157" t="n">
        <v>127</v>
      </c>
      <c r="AQ1157" t="s">
        <v>89</v>
      </c>
      <c r="AR1157" t="s">
        <v>90</v>
      </c>
      <c r="AS1157" t="s"/>
      <c r="AT1157" t="s">
        <v>91</v>
      </c>
      <c r="AU1157" t="s"/>
      <c r="AV1157" t="s"/>
      <c r="AW1157" t="s"/>
      <c r="AX1157" t="s"/>
      <c r="AY1157" t="n">
        <v>2313854</v>
      </c>
      <c r="AZ1157" t="s">
        <v>235</v>
      </c>
      <c r="BA1157" t="s"/>
      <c r="BB1157" t="n">
        <v>21203</v>
      </c>
      <c r="BC1157" t="s"/>
      <c r="BD1157" t="s"/>
      <c r="BE1157" t="s"/>
      <c r="BF1157" t="s"/>
      <c r="BG1157" t="s"/>
      <c r="BH1157" t="s"/>
      <c r="BI1157" t="s"/>
      <c r="BJ1157" t="s"/>
      <c r="BK1157" t="s"/>
      <c r="BL1157" t="s"/>
      <c r="BM1157" t="s"/>
      <c r="BN1157" t="s"/>
      <c r="BO1157" t="s"/>
      <c r="BP1157" t="s"/>
      <c r="BQ1157" t="s"/>
      <c r="BR1157" t="s">
        <v>104</v>
      </c>
    </row>
    <row r="1158" spans="1:70">
      <c r="A1158" t="s">
        <v>70</v>
      </c>
      <c r="B1158" t="s">
        <v>71</v>
      </c>
      <c r="C1158" t="s">
        <v>72</v>
      </c>
      <c r="D1158" t="n">
        <v>2</v>
      </c>
      <c r="E1158" t="s">
        <v>742</v>
      </c>
      <c r="F1158" t="n">
        <v>-1</v>
      </c>
      <c r="G1158" t="s">
        <v>74</v>
      </c>
      <c r="H1158" t="s">
        <v>75</v>
      </c>
      <c r="I1158" t="s"/>
      <c r="J1158" t="s">
        <v>76</v>
      </c>
      <c r="K1158" t="n">
        <v>69</v>
      </c>
      <c r="L1158" t="s">
        <v>77</v>
      </c>
      <c r="M1158" t="s"/>
      <c r="N1158" t="s">
        <v>172</v>
      </c>
      <c r="O1158" t="s">
        <v>79</v>
      </c>
      <c r="P1158" t="s">
        <v>742</v>
      </c>
      <c r="Q1158" t="s"/>
      <c r="R1158" t="s">
        <v>80</v>
      </c>
      <c r="S1158" t="s">
        <v>170</v>
      </c>
      <c r="T1158" t="s">
        <v>82</v>
      </c>
      <c r="U1158" t="s"/>
      <c r="V1158" t="s">
        <v>83</v>
      </c>
      <c r="W1158" t="s">
        <v>84</v>
      </c>
      <c r="X1158" t="s"/>
      <c r="Y1158" t="s">
        <v>85</v>
      </c>
      <c r="Z1158">
        <f>HYPERLINK("https://hotelmonitor-cachepage.eclerx.com/savepage/tk_15427244891738813_sr_2029.html","info")</f>
        <v/>
      </c>
      <c r="AA1158" t="n">
        <v>-4988489</v>
      </c>
      <c r="AB1158" t="s"/>
      <c r="AC1158" t="s"/>
      <c r="AD1158" t="s">
        <v>86</v>
      </c>
      <c r="AE1158" t="s"/>
      <c r="AF1158" t="s"/>
      <c r="AG1158" t="s"/>
      <c r="AH1158" t="s"/>
      <c r="AI1158" t="s"/>
      <c r="AJ1158" t="s"/>
      <c r="AK1158" t="s">
        <v>87</v>
      </c>
      <c r="AL1158" t="s">
        <v>88</v>
      </c>
      <c r="AM1158" t="s"/>
      <c r="AN1158" t="s">
        <v>87</v>
      </c>
      <c r="AO1158" t="s"/>
      <c r="AP1158" t="n">
        <v>73</v>
      </c>
      <c r="AQ1158" t="s">
        <v>89</v>
      </c>
      <c r="AR1158" t="s">
        <v>96</v>
      </c>
      <c r="AS1158" t="s"/>
      <c r="AT1158" t="s">
        <v>91</v>
      </c>
      <c r="AU1158" t="s"/>
      <c r="AV1158" t="s"/>
      <c r="AW1158" t="s"/>
      <c r="AX1158" t="s"/>
      <c r="AY1158" t="n">
        <v>4988489</v>
      </c>
      <c r="AZ1158" t="s">
        <v>743</v>
      </c>
      <c r="BA1158" t="s"/>
      <c r="BB1158" t="n">
        <v>158159</v>
      </c>
      <c r="BC1158" t="n">
        <v>11.369752507935</v>
      </c>
      <c r="BD1158" t="n">
        <v>44.496086724097</v>
      </c>
      <c r="BE1158" t="s"/>
      <c r="BF1158" t="s"/>
      <c r="BG1158" t="s"/>
      <c r="BH1158" t="s"/>
      <c r="BI1158" t="s"/>
      <c r="BJ1158" t="s"/>
      <c r="BK1158" t="s"/>
      <c r="BL1158" t="s"/>
      <c r="BM1158" t="s"/>
      <c r="BN1158" t="s"/>
      <c r="BO1158" t="s"/>
      <c r="BP1158" t="s"/>
      <c r="BQ1158" t="s"/>
      <c r="BR1158" t="s">
        <v>93</v>
      </c>
    </row>
    <row r="1159" spans="1:70">
      <c r="A1159" t="s">
        <v>70</v>
      </c>
      <c r="B1159" t="s">
        <v>71</v>
      </c>
      <c r="C1159" t="s">
        <v>72</v>
      </c>
      <c r="D1159" t="n">
        <v>2</v>
      </c>
      <c r="E1159" t="s">
        <v>744</v>
      </c>
      <c r="F1159" t="n">
        <v>-1</v>
      </c>
      <c r="G1159" t="s">
        <v>74</v>
      </c>
      <c r="H1159" t="s">
        <v>75</v>
      </c>
      <c r="I1159" t="s"/>
      <c r="J1159" t="s">
        <v>76</v>
      </c>
      <c r="K1159" t="n">
        <v>123</v>
      </c>
      <c r="L1159" t="s">
        <v>77</v>
      </c>
      <c r="M1159" t="s"/>
      <c r="N1159" t="s">
        <v>745</v>
      </c>
      <c r="O1159" t="s">
        <v>79</v>
      </c>
      <c r="P1159" t="s">
        <v>744</v>
      </c>
      <c r="Q1159" t="s"/>
      <c r="R1159" t="s">
        <v>80</v>
      </c>
      <c r="S1159" t="s">
        <v>132</v>
      </c>
      <c r="T1159" t="s">
        <v>82</v>
      </c>
      <c r="U1159" t="s"/>
      <c r="V1159" t="s">
        <v>83</v>
      </c>
      <c r="W1159" t="s">
        <v>84</v>
      </c>
      <c r="X1159" t="s"/>
      <c r="Y1159" t="s">
        <v>85</v>
      </c>
      <c r="Z1159">
        <f>HYPERLINK("https://hotelmonitor-cachepage.eclerx.com/savepage/tk_15427244693570526_sr_2029.html","info")</f>
        <v/>
      </c>
      <c r="AA1159" t="n">
        <v>-3315313</v>
      </c>
      <c r="AB1159" t="s"/>
      <c r="AC1159" t="s"/>
      <c r="AD1159" t="s">
        <v>86</v>
      </c>
      <c r="AE1159" t="s"/>
      <c r="AF1159" t="s"/>
      <c r="AG1159" t="s"/>
      <c r="AH1159" t="s"/>
      <c r="AI1159" t="s"/>
      <c r="AJ1159" t="s"/>
      <c r="AK1159" t="s">
        <v>87</v>
      </c>
      <c r="AL1159" t="s">
        <v>88</v>
      </c>
      <c r="AM1159" t="s"/>
      <c r="AN1159" t="s">
        <v>87</v>
      </c>
      <c r="AO1159" t="s"/>
      <c r="AP1159" t="n">
        <v>65</v>
      </c>
      <c r="AQ1159" t="s">
        <v>89</v>
      </c>
      <c r="AR1159" t="s">
        <v>96</v>
      </c>
      <c r="AS1159" t="s"/>
      <c r="AT1159" t="s">
        <v>91</v>
      </c>
      <c r="AU1159" t="s"/>
      <c r="AV1159" t="s"/>
      <c r="AW1159" t="s"/>
      <c r="AX1159" t="s"/>
      <c r="AY1159" t="n">
        <v>3315313</v>
      </c>
      <c r="AZ1159" t="s">
        <v>746</v>
      </c>
      <c r="BA1159" t="s"/>
      <c r="BB1159" t="n">
        <v>24231</v>
      </c>
      <c r="BC1159" t="n">
        <v>10.330828428268</v>
      </c>
      <c r="BD1159" t="n">
        <v>44.807294871682</v>
      </c>
      <c r="BE1159" t="s"/>
      <c r="BF1159" t="s"/>
      <c r="BG1159" t="s"/>
      <c r="BH1159" t="s"/>
      <c r="BI1159" t="s"/>
      <c r="BJ1159" t="s"/>
      <c r="BK1159" t="s"/>
      <c r="BL1159" t="s"/>
      <c r="BM1159" t="s"/>
      <c r="BN1159" t="s"/>
      <c r="BO1159" t="s"/>
      <c r="BP1159" t="s"/>
      <c r="BQ1159" t="s"/>
      <c r="BR1159" t="s">
        <v>93</v>
      </c>
    </row>
    <row r="1160" spans="1:70">
      <c r="A1160" t="s">
        <v>70</v>
      </c>
      <c r="B1160" t="s">
        <v>71</v>
      </c>
      <c r="C1160" t="s">
        <v>72</v>
      </c>
      <c r="D1160" t="n">
        <v>2</v>
      </c>
      <c r="E1160" t="s">
        <v>744</v>
      </c>
      <c r="F1160" t="n">
        <v>-1</v>
      </c>
      <c r="G1160" t="s">
        <v>74</v>
      </c>
      <c r="H1160" t="s">
        <v>75</v>
      </c>
      <c r="I1160" t="s"/>
      <c r="J1160" t="s">
        <v>76</v>
      </c>
      <c r="K1160" t="n">
        <v>126</v>
      </c>
      <c r="L1160" t="s">
        <v>77</v>
      </c>
      <c r="M1160" t="s"/>
      <c r="N1160" t="s">
        <v>131</v>
      </c>
      <c r="O1160" t="s">
        <v>79</v>
      </c>
      <c r="P1160" t="s">
        <v>744</v>
      </c>
      <c r="Q1160" t="s"/>
      <c r="R1160" t="s">
        <v>80</v>
      </c>
      <c r="S1160" t="s">
        <v>249</v>
      </c>
      <c r="T1160" t="s">
        <v>82</v>
      </c>
      <c r="U1160" t="s"/>
      <c r="V1160" t="s">
        <v>83</v>
      </c>
      <c r="W1160" t="s">
        <v>84</v>
      </c>
      <c r="X1160" t="s"/>
      <c r="Y1160" t="s">
        <v>85</v>
      </c>
      <c r="Z1160">
        <f>HYPERLINK("https://hotelmonitor-cachepage.eclerx.com/savepage/tk_15427244693570526_sr_2029.html","info")</f>
        <v/>
      </c>
      <c r="AA1160" t="n">
        <v>-3315313</v>
      </c>
      <c r="AB1160" t="s"/>
      <c r="AC1160" t="s"/>
      <c r="AD1160" t="s">
        <v>86</v>
      </c>
      <c r="AE1160" t="s"/>
      <c r="AF1160" t="s"/>
      <c r="AG1160" t="s"/>
      <c r="AH1160" t="s"/>
      <c r="AI1160" t="s"/>
      <c r="AJ1160" t="s"/>
      <c r="AK1160" t="s">
        <v>87</v>
      </c>
      <c r="AL1160" t="s">
        <v>88</v>
      </c>
      <c r="AM1160" t="s"/>
      <c r="AN1160" t="s">
        <v>87</v>
      </c>
      <c r="AO1160" t="s"/>
      <c r="AP1160" t="n">
        <v>65</v>
      </c>
      <c r="AQ1160" t="s">
        <v>89</v>
      </c>
      <c r="AR1160" t="s">
        <v>99</v>
      </c>
      <c r="AS1160" t="s"/>
      <c r="AT1160" t="s">
        <v>91</v>
      </c>
      <c r="AU1160" t="s"/>
      <c r="AV1160" t="s"/>
      <c r="AW1160" t="s"/>
      <c r="AX1160" t="s"/>
      <c r="AY1160" t="n">
        <v>3315313</v>
      </c>
      <c r="AZ1160" t="s">
        <v>746</v>
      </c>
      <c r="BA1160" t="s"/>
      <c r="BB1160" t="n">
        <v>24231</v>
      </c>
      <c r="BC1160" t="n">
        <v>10.330828428268</v>
      </c>
      <c r="BD1160" t="n">
        <v>44.807294871682</v>
      </c>
      <c r="BE1160" t="s"/>
      <c r="BF1160" t="s"/>
      <c r="BG1160" t="s"/>
      <c r="BH1160" t="s"/>
      <c r="BI1160" t="s"/>
      <c r="BJ1160" t="s"/>
      <c r="BK1160" t="s"/>
      <c r="BL1160" t="s"/>
      <c r="BM1160" t="s"/>
      <c r="BN1160" t="s"/>
      <c r="BO1160" t="s"/>
      <c r="BP1160" t="s"/>
      <c r="BQ1160" t="s"/>
      <c r="BR1160" t="s">
        <v>93</v>
      </c>
    </row>
    <row r="1161" spans="1:70">
      <c r="A1161" t="s">
        <v>70</v>
      </c>
      <c r="B1161" t="s">
        <v>71</v>
      </c>
      <c r="C1161" t="s">
        <v>72</v>
      </c>
      <c r="D1161" t="n">
        <v>2</v>
      </c>
      <c r="E1161" t="s">
        <v>744</v>
      </c>
      <c r="F1161" t="n">
        <v>-1</v>
      </c>
      <c r="G1161" t="s">
        <v>74</v>
      </c>
      <c r="H1161" t="s">
        <v>75</v>
      </c>
      <c r="I1161" t="s"/>
      <c r="J1161" t="s">
        <v>76</v>
      </c>
      <c r="K1161" t="n">
        <v>138</v>
      </c>
      <c r="L1161" t="s">
        <v>77</v>
      </c>
      <c r="M1161" t="s"/>
      <c r="N1161" t="s">
        <v>339</v>
      </c>
      <c r="O1161" t="s">
        <v>79</v>
      </c>
      <c r="P1161" t="s">
        <v>744</v>
      </c>
      <c r="Q1161" t="s"/>
      <c r="R1161" t="s">
        <v>80</v>
      </c>
      <c r="S1161" t="s">
        <v>242</v>
      </c>
      <c r="T1161" t="s">
        <v>82</v>
      </c>
      <c r="U1161" t="s"/>
      <c r="V1161" t="s">
        <v>83</v>
      </c>
      <c r="W1161" t="s">
        <v>84</v>
      </c>
      <c r="X1161" t="s"/>
      <c r="Y1161" t="s">
        <v>85</v>
      </c>
      <c r="Z1161">
        <f>HYPERLINK("https://hotelmonitor-cachepage.eclerx.com/savepage/tk_15427244693570526_sr_2029.html","info")</f>
        <v/>
      </c>
      <c r="AA1161" t="n">
        <v>-3315313</v>
      </c>
      <c r="AB1161" t="s"/>
      <c r="AC1161" t="s"/>
      <c r="AD1161" t="s">
        <v>86</v>
      </c>
      <c r="AE1161" t="s"/>
      <c r="AF1161" t="s"/>
      <c r="AG1161" t="s"/>
      <c r="AH1161" t="s"/>
      <c r="AI1161" t="s"/>
      <c r="AJ1161" t="s"/>
      <c r="AK1161" t="s">
        <v>87</v>
      </c>
      <c r="AL1161" t="s">
        <v>88</v>
      </c>
      <c r="AM1161" t="s"/>
      <c r="AN1161" t="s">
        <v>87</v>
      </c>
      <c r="AO1161" t="s"/>
      <c r="AP1161" t="n">
        <v>65</v>
      </c>
      <c r="AQ1161" t="s">
        <v>89</v>
      </c>
      <c r="AR1161" t="s">
        <v>99</v>
      </c>
      <c r="AS1161" t="s"/>
      <c r="AT1161" t="s">
        <v>91</v>
      </c>
      <c r="AU1161" t="s"/>
      <c r="AV1161" t="s"/>
      <c r="AW1161" t="s"/>
      <c r="AX1161" t="s"/>
      <c r="AY1161" t="n">
        <v>3315313</v>
      </c>
      <c r="AZ1161" t="s">
        <v>746</v>
      </c>
      <c r="BA1161" t="s"/>
      <c r="BB1161" t="n">
        <v>24231</v>
      </c>
      <c r="BC1161" t="n">
        <v>10.330828428268</v>
      </c>
      <c r="BD1161" t="n">
        <v>44.807294871682</v>
      </c>
      <c r="BE1161" t="s"/>
      <c r="BF1161" t="s"/>
      <c r="BG1161" t="s"/>
      <c r="BH1161" t="s"/>
      <c r="BI1161" t="s"/>
      <c r="BJ1161" t="s"/>
      <c r="BK1161" t="s"/>
      <c r="BL1161" t="s"/>
      <c r="BM1161" t="s"/>
      <c r="BN1161" t="s"/>
      <c r="BO1161" t="s"/>
      <c r="BP1161" t="s"/>
      <c r="BQ1161" t="s"/>
      <c r="BR1161" t="s">
        <v>93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2018-11-20T06:54:21Z</dcterms:created>
  <dcterms:modified xmlns:dcterms="http://purl.org/dc/terms/" xmlns:xsi="http://www.w3.org/2001/XMLSchema-instance" xsi:type="dcterms:W3CDTF">2018-11-20T06:54:21Z</dcterms:modified>
</cp:coreProperties>
</file>