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<sst xmlns="http://schemas.openxmlformats.org/spreadsheetml/2006/main" uniqueCount="1455">
  <si>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</si>
  <si>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</si>
  <si>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</si>
  <si>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</si>
  <si>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</si>
  <si>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</si>
  <si>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</si>
  <si>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</si>
  <si>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</si>
  <si>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</si>
  <si>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</si>
  <si>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</si>
  <si>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</si>
  <si>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</si>
  <si>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</si>
  <si>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</si>
  <si>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</si>
  <si>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</si>
  <si>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</si>
  <si>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</si>
  <si>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</si>
  <si>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</si>
  <si>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</si>
  <si>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</si>
  <si>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</si>
  <si>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</si>
  <si>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</si>
  <si>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</si>
  <si>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</si>
  <si>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</si>
  <si>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</si>
  <si>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</si>
  <si>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</si>
  <si>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</si>
  <si>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</si>
  <si>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</si>
  <si>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</si>
  <si>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</si>
  <si>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</si>
  <si>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</si>
  <si>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</si>
  <si>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</si>
  <si>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</si>
  <si>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</si>
  <si>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</si>
  <si>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</si>
  <si>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</si>
  <si>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</si>
  <si>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</si>
  <si>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</si>
  <si>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</si>
  <si>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</si>
  <si>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</si>
  <si>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</si>
  <si>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</si>
  <si>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</si>
  <si>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</si>
  <si>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</si>
  <si>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</si>
  <si>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</si>
  <si>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</si>
  <si>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</si>
  <si>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</si>
  <si>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</si>
  <si>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</si>
  <si>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</si>
  <si>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</si>
  <si>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</si>
  <si>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</si>
  <si>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</si>
  <si>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29/11/2018 17:59</t>
  </si>
  <si>
    <t>HRS</t>
  </si>
  <si>
    <t>30/11/2018</t>
  </si>
  <si>
    <t>SORAT Hotel Ambassador Berlin</t>
  </si>
  <si>
    <t>DE</t>
  </si>
  <si>
    <t>BER</t>
  </si>
  <si>
    <t>0</t>
  </si>
  <si>
    <t>Standard room: Flex tariff Standard Double Room, Street View</t>
  </si>
  <si>
    <t>X09</t>
  </si>
  <si>
    <t>Sorat Ambassador</t>
  </si>
  <si>
    <t>3EST</t>
  </si>
  <si>
    <t>131.00</t>
  </si>
  <si>
    <t>EUR</t>
  </si>
  <si>
    <t>Available</t>
  </si>
  <si>
    <t>RO</t>
  </si>
  <si>
    <t>Completed</t>
  </si>
  <si>
    <t>CD</t>
  </si>
  <si>
    <t>Y</t>
  </si>
  <si>
    <t>N</t>
  </si>
  <si>
    <t>Free</t>
  </si>
  <si>
    <t>2 Adt</t>
  </si>
  <si>
    <t>Bayreuther Str. 42 - 43, Berlin - Schöneberg, 10787, Germany</t>
  </si>
  <si>
    <t>BERLIN</t>
  </si>
  <si>
    <t>Standard room: Flex tariff Standard Double Room, Courtyard View</t>
  </si>
  <si>
    <t>136.00</t>
  </si>
  <si>
    <t>Superior room: Flex tariff Comfort Double Room</t>
  </si>
  <si>
    <t>147.00</t>
  </si>
  <si>
    <t>161.00</t>
  </si>
  <si>
    <t>BB</t>
  </si>
  <si>
    <t>166.00</t>
  </si>
  <si>
    <t>177.00</t>
  </si>
  <si>
    <t xml:space="preserve">AI KÃ¶nigshof </t>
  </si>
  <si>
    <t>Standard room: Basic tariff Consists of a room with shower/toilet or bathtub/toilet.</t>
  </si>
  <si>
    <t>2EST</t>
  </si>
  <si>
    <t>135.00</t>
  </si>
  <si>
    <t>Stuttgarter Platz 7, 10627, Berlin - Charlottenburg</t>
  </si>
  <si>
    <t>Wyndham Garden Berlin Mitte</t>
  </si>
  <si>
    <t>Standard room: Basic tariff Standard Double Room</t>
  </si>
  <si>
    <t xml:space="preserve">Wyndham Garden Berlin Mitte </t>
  </si>
  <si>
    <t>4EST</t>
  </si>
  <si>
    <t>89.88</t>
  </si>
  <si>
    <t>Osloer Str. 116a, Berlin - Gesundbrunnen, 13359, Germany</t>
  </si>
  <si>
    <t>95.50</t>
  </si>
  <si>
    <t>Junior suite: Basic tariff Junior Suite</t>
  </si>
  <si>
    <t>102.48</t>
  </si>
  <si>
    <t>108.88</t>
  </si>
  <si>
    <t>119.30</t>
  </si>
  <si>
    <t>132.68</t>
  </si>
  <si>
    <t>140.35</t>
  </si>
  <si>
    <t>170.10</t>
  </si>
  <si>
    <t>monbijou hotel</t>
  </si>
  <si>
    <t>Standard room: Hot tariff Consists of a room with shower/toilet or bathtub/toilet.</t>
  </si>
  <si>
    <t xml:space="preserve">monbijou </t>
  </si>
  <si>
    <t>198.55</t>
  </si>
  <si>
    <t>Monbijouplatz 1, Berlin - Mitte, 10178, Germany</t>
  </si>
  <si>
    <t>279.00</t>
  </si>
  <si>
    <t xml:space="preserve">Anna 1908 </t>
  </si>
  <si>
    <t>Room with balcony: Hot tariff Deluxe Double Room, Balcony</t>
  </si>
  <si>
    <t>128.21</t>
  </si>
  <si>
    <t>Büsingstr. 1, Berlin - Steglitz, 12161, Germany</t>
  </si>
  <si>
    <t>Room with balcony: Basic tariff Deluxe Double Room, Balcony</t>
  </si>
  <si>
    <t>156.01</t>
  </si>
  <si>
    <t>Family room: Basic tariff Family Room, Balcony</t>
  </si>
  <si>
    <t>162.85</t>
  </si>
  <si>
    <t>185.96</t>
  </si>
  <si>
    <t>204.55</t>
  </si>
  <si>
    <t>241.56</t>
  </si>
  <si>
    <t xml:space="preserve">ibis Berlin Neukoelln </t>
  </si>
  <si>
    <t>Standard room: Flex tariff Room with 1 double bed (63x79 inches) and 1 sofa bed or chair bed, new sleep-easy concept</t>
  </si>
  <si>
    <t>84.00</t>
  </si>
  <si>
    <t>Jahnstrasse 13, Berlin - Neukölln, 12347, Germany</t>
  </si>
  <si>
    <t>Standard room: Flex tariff Standard Room with Twin Beds</t>
  </si>
  <si>
    <t>106.00</t>
  </si>
  <si>
    <t>126.00</t>
  </si>
  <si>
    <t>Max Brown Ku&amp;apos;damm</t>
  </si>
  <si>
    <t xml:space="preserve">Max Brown Kuâdamm </t>
  </si>
  <si>
    <t>163.00</t>
  </si>
  <si>
    <t>Uhlandstr. 49, 10719, Berlin - Wilmersdorf</t>
  </si>
  <si>
    <t xml:space="preserve">Am Stuttgarter Eck </t>
  </si>
  <si>
    <t>Standard room: Hot tariff Quadruple Room</t>
  </si>
  <si>
    <t>119.00</t>
  </si>
  <si>
    <t>Kaiser-Friedrich-Str. 54 a, Berlin - Charlottenburg, 10627, Germany</t>
  </si>
  <si>
    <t>Standard room: Basic tariff Quadruple Room</t>
  </si>
  <si>
    <t xml:space="preserve">Select Hotel Berlin Gendarmenmarkt </t>
  </si>
  <si>
    <t>Superior room: Hot tariff Superior Double Room</t>
  </si>
  <si>
    <t>196.22</t>
  </si>
  <si>
    <t>Charlottenstraße 66, Berlin - Mitte, 10117, Germany</t>
  </si>
  <si>
    <t>Movenpick Hotel Berlin</t>
  </si>
  <si>
    <t xml:space="preserve">Moevenpick </t>
  </si>
  <si>
    <t>125.00</t>
  </si>
  <si>
    <t>Schöneberger Str. 3, Berlin - Mitte, 10963, Germany</t>
  </si>
  <si>
    <t>Superior room: Basic tariff Larger and more comfortable than a standard room. Containing shower/toilet or bathtub/toilet.</t>
  </si>
  <si>
    <t>145.00</t>
  </si>
  <si>
    <t>Superior room: Basic tariff Superior Twin Room</t>
  </si>
  <si>
    <t>181.00</t>
  </si>
  <si>
    <t>Superior room: Basic tariff Superior Room, 1 King Bed</t>
  </si>
  <si>
    <t>Family room: Basic tariff Family Room, City View</t>
  </si>
  <si>
    <t>241.00</t>
  </si>
  <si>
    <t>Best Western Hotel am Spittelmarkt</t>
  </si>
  <si>
    <t>Standard room: Flex tariff Consists of a room with shower/toilet or bathtub/toilet.</t>
  </si>
  <si>
    <t>Best Western am Spittelmarkt</t>
  </si>
  <si>
    <t>132.00</t>
  </si>
  <si>
    <t>Neue Grünstrasse 28, Berlin - Mitte, 10179, Germany</t>
  </si>
  <si>
    <t>Superior room: Basic tariff Comfort Room, 2 Single Beds</t>
  </si>
  <si>
    <t>142.00</t>
  </si>
  <si>
    <t xml:space="preserve">Hotel Indigo BERLIN - CENTRE ALEXANDERPLATZ </t>
  </si>
  <si>
    <t>Standard room: Basic tariff STANDARD ROOM; STYLISH STANDARD RM WITH MINIBAR BODY AMENITIES SAFE ELECTRIC KETTLE WITH COFFEE AND TEA FACILITIES...</t>
  </si>
  <si>
    <t>177.45</t>
  </si>
  <si>
    <t>Bernhard - Weiss - Strasse 5, 10178, Berlin - Mitte</t>
  </si>
  <si>
    <t>Superior room: Basic tariff DELUXE ROOM; SPACIOUS STYLISH DELUXE RM WITH MINIBAR BODY AMENITIES SAFE ELECTRIC KETTLE WITH COFFEE AND TEA...</t>
  </si>
  <si>
    <t>193.20</t>
  </si>
  <si>
    <t>204.75</t>
  </si>
  <si>
    <t>220.50</t>
  </si>
  <si>
    <t>Business room: Basic tariff KNG EXECUTIVE ROOM NONSMOKING BALCONY; OUR EXECUTIVE ROOMS PARTIALLY WITH BALCONY AND VIEW TO THE ALEXANDERPLATZ...</t>
  </si>
  <si>
    <t>224.70</t>
  </si>
  <si>
    <t>252.00</t>
  </si>
  <si>
    <t xml:space="preserve">Dietrich - Bonhoeffer </t>
  </si>
  <si>
    <t>Superior room: Hot tariff Comfort Double Room</t>
  </si>
  <si>
    <t>149.00</t>
  </si>
  <si>
    <t>Ziegelstr. 30, 10117, Berlin - Mitte</t>
  </si>
  <si>
    <t>Sheraton Berlin Grand Hotel Esplanade</t>
  </si>
  <si>
    <t>Standard room: Basic tariff Classic Room Double, 1 King, Mini fridge, 29sqm/312sqft, Wireless internet, complimentary, Wired internet...</t>
  </si>
  <si>
    <t xml:space="preserve">Sheraton Berlin Grand Hotel Esplanade </t>
  </si>
  <si>
    <t>5EST</t>
  </si>
  <si>
    <t>156.45</t>
  </si>
  <si>
    <t>LUETZOWUFER 15, Berlin - Tiergarten, 10785, Germany</t>
  </si>
  <si>
    <t>Standard room: Basic tariff Classic Room Twin, 2 Twin/Single Bed(s), Mini fridge, 29sqm/312sqft, Wireless internet, complimentary, Wired...</t>
  </si>
  <si>
    <t>Standard room: Basic tariff Deluxe Room Double High Floor, 1 King, Mini fridge, 29sqm/312sqft, Wireless internet, complimentary, Wired internet...</t>
  </si>
  <si>
    <t>Standard room: Basic tariff Deluxe Room Twin High Floor, 2 Twin/Single Bed(s), Mini fridge, 29sqm/312sqft, Wireless internet, complimentary...</t>
  </si>
  <si>
    <t>198.45</t>
  </si>
  <si>
    <t>Standard room: Basic tariff Club Room Twin, 2 Twin/Single Bed(s), Mini fridge, 29sqm/312sqft, Wireless internet, complimentary, Wired internet...</t>
  </si>
  <si>
    <t>Standard room: Basic tariff Club Room Double, 1 King, Mini fridge, 29sqm/312sqft, Wireless internet, complimentary, Wired internet...</t>
  </si>
  <si>
    <t>219.45</t>
  </si>
  <si>
    <t>240.45</t>
  </si>
  <si>
    <t>Standard room: Basic tariff Executive Suite, 1 King, Mini fridge, 56sqm/603sqft, Living/sitting area, Wireless internet, complimentary, Wired...</t>
  </si>
  <si>
    <t>Standard room: Basic tariff Panorama Suite, 1 King, Mini fridge, 56sqm/603sqft, Living/sitting area, Wireless internet, complimentary, Wired...</t>
  </si>
  <si>
    <t>261.45</t>
  </si>
  <si>
    <t>282.45</t>
  </si>
  <si>
    <t>303.45</t>
  </si>
  <si>
    <t>Standard room: Basic tariff Presidential Suite, Bedroom 1: 1 King, Bedroom 2: 1 King, Bathrooms: 2, 174sqm/1872sqft, Living/sitting area, Dining...</t>
  </si>
  <si>
    <t>1</t>
  </si>
  <si>
    <t>786.45</t>
  </si>
  <si>
    <t>828.45</t>
  </si>
  <si>
    <t xml:space="preserve">Havel Lodge </t>
  </si>
  <si>
    <t>85.00</t>
  </si>
  <si>
    <t>Friederikestr. 33/34, Berlin - Reinickendorf, 13505, Germany</t>
  </si>
  <si>
    <t>Novotel Berlin Mitte</t>
  </si>
  <si>
    <t>Standard room: Flex tariff Standard Room with queen-size bed</t>
  </si>
  <si>
    <t xml:space="preserve">Novotel Berlin Mitte </t>
  </si>
  <si>
    <t>112.00</t>
  </si>
  <si>
    <t>Fischerinsel 12, Berlin - Mitte, 10179, Germany</t>
  </si>
  <si>
    <t>Superior room: Flex tariff Superior Room with double bed</t>
  </si>
  <si>
    <t>Superior room: Flex tariff Superior room - double bed and sofa</t>
  </si>
  <si>
    <t>148.00</t>
  </si>
  <si>
    <t>Superior room: Flex tariff Privilege Room with double bed</t>
  </si>
  <si>
    <t>152.00</t>
  </si>
  <si>
    <t>168.00</t>
  </si>
  <si>
    <t>188.00</t>
  </si>
  <si>
    <t>Sedes</t>
  </si>
  <si>
    <t xml:space="preserve">Sedes </t>
  </si>
  <si>
    <t>95.00</t>
  </si>
  <si>
    <t>Prenzlauer Promenade 48, Berlin - Pankow, 13089, Germany</t>
  </si>
  <si>
    <t>Pestana Berlin Tiergarten</t>
  </si>
  <si>
    <t>Superior room: Basic tariff Deluxe Double or Twin Room</t>
  </si>
  <si>
    <t>164.85</t>
  </si>
  <si>
    <t>Stülerstr. 6, Berlin - Tiergarten, 10787, Germany</t>
  </si>
  <si>
    <t>Room with terrace: Basic tariff This room has a terrace and contains a shower/toilet or bathtub/toilet.</t>
  </si>
  <si>
    <t>209.60</t>
  </si>
  <si>
    <t>209.84</t>
  </si>
  <si>
    <t>Aparion Berlin Apartments</t>
  </si>
  <si>
    <t>111.00</t>
  </si>
  <si>
    <t>Theklastraße 20, Berlin - Berlin, 12205, Germany</t>
  </si>
  <si>
    <t>Mercure Hotel Chateau Berlin</t>
  </si>
  <si>
    <t>Standard room: Flex tariff Standard Room with double bed</t>
  </si>
  <si>
    <t xml:space="preserve">Mercure Hotel Chateau Berlin am Kurfuerstendamm </t>
  </si>
  <si>
    <t>129.00</t>
  </si>
  <si>
    <t>Knesebeckstr. 38-49, Berlin - Charlottenburg, 10719, Germany</t>
  </si>
  <si>
    <t>139.00</t>
  </si>
  <si>
    <t>157.00</t>
  </si>
  <si>
    <t>167.00</t>
  </si>
  <si>
    <t xml:space="preserve">ibis Styles Berlin an der Oper </t>
  </si>
  <si>
    <t>Superior room: Flex tariff All Comfort Twin</t>
  </si>
  <si>
    <t>Bismarckstrasse 100, Berlin - Charlottenburg, 10625, Germany</t>
  </si>
  <si>
    <t>Mondial am KurfÃ¼rstendamm</t>
  </si>
  <si>
    <t>114.80</t>
  </si>
  <si>
    <t>KurfÃ¼rstendamm 47, 10707, Berlin - Charlottenburg</t>
  </si>
  <si>
    <t>127.00</t>
  </si>
  <si>
    <t>Superior room: Basic tariff Comfort Double or Twin Room</t>
  </si>
  <si>
    <t>137.30</t>
  </si>
  <si>
    <t>Superior room: Flex tariff Larger and more comfortable than a standard room. Containing shower/toilet or bathtub/toilet.</t>
  </si>
  <si>
    <t>186.00</t>
  </si>
  <si>
    <t>Plus Hotel &amp; Hostel</t>
  </si>
  <si>
    <t>69.00</t>
  </si>
  <si>
    <t>Warschauer Platz 6-8, Berlin - Friedrichshain, 10245, Germany</t>
  </si>
  <si>
    <t>Standard room: Basic tariff Double Room</t>
  </si>
  <si>
    <t>65.55</t>
  </si>
  <si>
    <t>Family room: Basic tariff Family Room</t>
  </si>
  <si>
    <t>75.05</t>
  </si>
  <si>
    <t>79.00</t>
  </si>
  <si>
    <t xml:space="preserve">Centro Park Hotel Berlin-NeukÃ¶lln </t>
  </si>
  <si>
    <t>63.20</t>
  </si>
  <si>
    <t>Buschkrugallee 60-62, 12359, Berlin - NeukÃ¶lln</t>
  </si>
  <si>
    <t>Apartment: Basic tariff Apartment</t>
  </si>
  <si>
    <t>Apartment: Flex tariff An apartment consists of a bedroom with kitchenette or small, separate kitchen, as well as a bathroom with...</t>
  </si>
  <si>
    <t>99.00</t>
  </si>
  <si>
    <t>NH Berlin Treptow</t>
  </si>
  <si>
    <t xml:space="preserve">NH Berlin Treptow </t>
  </si>
  <si>
    <t>109.00</t>
  </si>
  <si>
    <t>Spreestr. 14, Berlin - Treptow, 12439, Germany</t>
  </si>
  <si>
    <t>Hotel A&amp;O Berlin Hauptbahnhof</t>
  </si>
  <si>
    <t xml:space="preserve">a&amp;o Berlin Hauptbahnhof </t>
  </si>
  <si>
    <t>106.46</t>
  </si>
  <si>
    <t>Lehrter Str. 12-15, Berlin - Tiergarten, 10557, Germany</t>
  </si>
  <si>
    <t xml:space="preserve">MÃ¼ggelsee Berlin </t>
  </si>
  <si>
    <t>Standard room: Hot tariff Standard Double Room</t>
  </si>
  <si>
    <t>62.47</t>
  </si>
  <si>
    <t>MÃ¼ggelheimer Damm 145, 12559, Berlin - KÃ¶penick</t>
  </si>
  <si>
    <t>Business room: Basic tariff Executive Room</t>
  </si>
  <si>
    <t>71.40</t>
  </si>
  <si>
    <t>Superior room: Basic tariff Deluxe Room</t>
  </si>
  <si>
    <t>80.32</t>
  </si>
  <si>
    <t>94.50</t>
  </si>
  <si>
    <t>98.17</t>
  </si>
  <si>
    <t>114.50</t>
  </si>
  <si>
    <t>115.50</t>
  </si>
  <si>
    <t>Suite: Basic tariff Suite</t>
  </si>
  <si>
    <t>133.87</t>
  </si>
  <si>
    <t>157.50</t>
  </si>
  <si>
    <t>177.50</t>
  </si>
  <si>
    <t>Intercityhotel Berlin Brandenburg Airport</t>
  </si>
  <si>
    <t>IntercityHotel Berlin-Brandenburg Airport</t>
  </si>
  <si>
    <t>89.00</t>
  </si>
  <si>
    <t>Am Seegraben 2, 12529, SchÃ¶nefeld - SchÃ¶nefeld</t>
  </si>
  <si>
    <t>Business room: Flex tariff Also with writing desk, sitting area, and Internet connection. Containing shower/toilet or bathtub/toilet.</t>
  </si>
  <si>
    <t>Best Western City Ost</t>
  </si>
  <si>
    <t>Frankfurter Allee 57 - 59, Berlin - Friedrichshain, 10247, Germany</t>
  </si>
  <si>
    <t>Family room: Basic tariff Family Room, 2 Single Beds</t>
  </si>
  <si>
    <t xml:space="preserve">art`otel berlin kudamm by park plaza </t>
  </si>
  <si>
    <t>Lietzenburger Str. 85, 10719, Berlin - Charlottenburg</t>
  </si>
  <si>
    <t>Junior suite: Flex tariff Contains additional space with sitting area and shower/toilet or bathtub/toilet.</t>
  </si>
  <si>
    <t>Axel Hotel Berlin</t>
  </si>
  <si>
    <t xml:space="preserve">Axel Hotel Berlin </t>
  </si>
  <si>
    <t>209.00</t>
  </si>
  <si>
    <t>Lietzenburger Str. 13/15, Berlin - Schöneberg, 10789, Germany</t>
  </si>
  <si>
    <t>224.00</t>
  </si>
  <si>
    <t>Junior suite: Basic tariff Contains additional space with sitting area and shower/toilet or bathtub/toilet.</t>
  </si>
  <si>
    <t>269.00</t>
  </si>
  <si>
    <t>Two Hotel Berlin by Axel</t>
  </si>
  <si>
    <t>TWO Hotel Berlin by Axel - ADULTS ONLY</t>
  </si>
  <si>
    <t>134.00</t>
  </si>
  <si>
    <t>159.00</t>
  </si>
  <si>
    <t>Best Western Plus Amedia Berlin Kurfuerstendamm</t>
  </si>
  <si>
    <t>Superior room: Basic tariff Comfort Room, 1 Double Bed</t>
  </si>
  <si>
    <t>Best Western Plus Amedia Berlin KurfÃ¼rstendamm</t>
  </si>
  <si>
    <t>128.00</t>
  </si>
  <si>
    <t>KurfÃ¼rstendamm 203, 10719, Berlin - Wilmersdorf</t>
  </si>
  <si>
    <t>Junior suite: Basic tariff Junior Suite, 1 Double Bed</t>
  </si>
  <si>
    <t>138.00</t>
  </si>
  <si>
    <t xml:space="preserve">Vier Jahreszeiten Kreuzberg </t>
  </si>
  <si>
    <t>161.10</t>
  </si>
  <si>
    <t>Skalitzer Str. 36, Berlin - Kreuzberg, 10999, Germany</t>
  </si>
  <si>
    <t>Superior room: Basic tariff Superior Double Room</t>
  </si>
  <si>
    <t>199.00</t>
  </si>
  <si>
    <t>Moxy Berlin Ostbahnhof</t>
  </si>
  <si>
    <t>Standard room: Basic tariff 2 Twin/Single Bed(s), 17sqm/183sqft, Wireless internet, complimentary, 42in/107cm flatscreen TV</t>
  </si>
  <si>
    <t xml:space="preserve">MOXY Berlin Ostbahnhof </t>
  </si>
  <si>
    <t>135.45</t>
  </si>
  <si>
    <t>Andreasstrasse 76-78, Berlin - Berlin, 10243, Germany</t>
  </si>
  <si>
    <t>Standard room: Basic tariff 1 Queen, 17sqm/183sqft, Wireless internet, complimentary, 42in/107cm flatscreen TV</t>
  </si>
  <si>
    <t>Standard room: Basic tariff Queen, 17sqm/183sqft, Wireless internet, complimentary, Coffee/tea maker, flatscreen TV</t>
  </si>
  <si>
    <t>151.20</t>
  </si>
  <si>
    <t>160.65</t>
  </si>
  <si>
    <t>176.40</t>
  </si>
  <si>
    <t>Smart Stay Hotel Berlin City</t>
  </si>
  <si>
    <t>102.95</t>
  </si>
  <si>
    <t>Wilmersdorfer Str. 148, Berlin - Charlottenburg, 10585, Germany</t>
  </si>
  <si>
    <t>Aster an der Messe</t>
  </si>
  <si>
    <t>120.00</t>
  </si>
  <si>
    <t>Reichsstr. 105, Berlin - Charlottenburg, 14052, Germany</t>
  </si>
  <si>
    <t xml:space="preserve">GÃ¤stehaus Alpinia </t>
  </si>
  <si>
    <t>PENDI</t>
  </si>
  <si>
    <t>80.00</t>
  </si>
  <si>
    <t>Franziusweg 22, 12307, Berlin - Berlin</t>
  </si>
  <si>
    <t>Maritim proArte Hotel Berlin</t>
  </si>
  <si>
    <t>Maritim proArte</t>
  </si>
  <si>
    <t>Friedrichstr. 151, Berlin - Mitte, 10117, Germany</t>
  </si>
  <si>
    <t>Business room: Basic tariff Also with writing desk, sitting area, and Internet connection. Containing shower/toilet or bathtub/toilet.</t>
  </si>
  <si>
    <t>208.95</t>
  </si>
  <si>
    <t>271.95</t>
  </si>
  <si>
    <t xml:space="preserve">Akademie-Hotel </t>
  </si>
  <si>
    <t>Budget room: Flex tariff Budget rooms differ from standard rooms in terms of location, facilities and size.</t>
  </si>
  <si>
    <t>Heinrich-Mann-Str. 29, 13156, Berlin - Pankow</t>
  </si>
  <si>
    <t>116.00</t>
  </si>
  <si>
    <t xml:space="preserve">Panorama am KurfÃ¼rstendamm </t>
  </si>
  <si>
    <t>Lewishamstr. 1, 10629, Berlin - Charlottenburg</t>
  </si>
  <si>
    <t>Hecker's Hotel Kurfurstendamm</t>
  </si>
  <si>
    <t xml:space="preserve">Heckers </t>
  </si>
  <si>
    <t>142.80</t>
  </si>
  <si>
    <t>Grolmanstr. 35, Berlin - Charlottenburg, 10623, Germany</t>
  </si>
  <si>
    <t>Superior room: Basic tariff Superior Queensize Room for double use</t>
  </si>
  <si>
    <t>196.75</t>
  </si>
  <si>
    <t>Mercure Hotel Berlin Zentrum</t>
  </si>
  <si>
    <t>Superior room: Flex tariff Superior Room with queen-size bed</t>
  </si>
  <si>
    <t xml:space="preserve">Mercure Hotel Berlin Zentrum </t>
  </si>
  <si>
    <t>Fuggerstr 8, Berlin - Schöneberg, 10777, Germany</t>
  </si>
  <si>
    <t>Superior room: Flex tariff Privilege Room with double or twin beds</t>
  </si>
  <si>
    <t>124.00</t>
  </si>
  <si>
    <t>Atlantic</t>
  </si>
  <si>
    <t xml:space="preserve">Atlantic </t>
  </si>
  <si>
    <t>68.00</t>
  </si>
  <si>
    <t>Zadekstr. 1a, Berlin - Neukölln, 12351, Germany</t>
  </si>
  <si>
    <t>78.00</t>
  </si>
  <si>
    <t>Zum Ziehbrunnen Gasthof</t>
  </si>
  <si>
    <t>Hultschiner Damm 236, Berlin - Mahlsdorf, 12623, Germany</t>
  </si>
  <si>
    <t>ibis Berlin City West</t>
  </si>
  <si>
    <t>Standard room: Flex tariff Reduced mobility rooms with 1 double bed</t>
  </si>
  <si>
    <t xml:space="preserve">ibis Berlin City West </t>
  </si>
  <si>
    <t>96.00</t>
  </si>
  <si>
    <t>Brandenburgische Strasse 11, Berlin - Berlin, 10713, Germany</t>
  </si>
  <si>
    <t>118.00</t>
  </si>
  <si>
    <t>Regent Berlin</t>
  </si>
  <si>
    <t xml:space="preserve">Regent Berlin </t>
  </si>
  <si>
    <t>367.00</t>
  </si>
  <si>
    <t>Charlottenstr. 49, Berlin - Mitte, 10117, Germany</t>
  </si>
  <si>
    <t>417.00</t>
  </si>
  <si>
    <t>535.00</t>
  </si>
  <si>
    <t>Suite: Basic tariff Executive Suite</t>
  </si>
  <si>
    <t>585.00</t>
  </si>
  <si>
    <t xml:space="preserve">Hotelpension Margrit </t>
  </si>
  <si>
    <t>Brandenburgische Str. 24, Berlin - Wilmersdorf, 10707, Germany</t>
  </si>
  <si>
    <t>Arcadia Hotel Berlin</t>
  </si>
  <si>
    <t>Standard room: Hot tariff Standard Room</t>
  </si>
  <si>
    <t xml:space="preserve">Arcadia </t>
  </si>
  <si>
    <t>125.82</t>
  </si>
  <si>
    <t>Frankfurter Allee 73a, Berlin - Friedrichshain, 10247, Germany</t>
  </si>
  <si>
    <t>114.00</t>
  </si>
  <si>
    <t>Standard room: Flex tariff Standard Room</t>
  </si>
  <si>
    <t>139.80</t>
  </si>
  <si>
    <t xml:space="preserve">Novum Style Aldea </t>
  </si>
  <si>
    <t>102.42</t>
  </si>
  <si>
    <t>Bülowstr. 19, Berlin - Schöneberg, 10783, Germany</t>
  </si>
  <si>
    <t>130.50</t>
  </si>
  <si>
    <t>Sofitel Berlin Kurfurstendamm</t>
  </si>
  <si>
    <t>Superior room: Flex tariff Deluxe Room with 2 single beds</t>
  </si>
  <si>
    <t xml:space="preserve">Sofitel Berlin Kurfurstendamm </t>
  </si>
  <si>
    <t>520.00</t>
  </si>
  <si>
    <t>Augsburger Strasse 41, Berlin - Charlottenburg, 10789, Germany</t>
  </si>
  <si>
    <t>Superior room: Flex tariff Deluxe Room with 1 queensize bed</t>
  </si>
  <si>
    <t>540.00</t>
  </si>
  <si>
    <t>570.00</t>
  </si>
  <si>
    <t>590.00</t>
  </si>
  <si>
    <t>Business room: Flex tariff Executive Room with 1 king size bed</t>
  </si>
  <si>
    <t>620.00</t>
  </si>
  <si>
    <t>Suite: Flex tariff Junior Suite with 1 queensize bed</t>
  </si>
  <si>
    <t>630.00</t>
  </si>
  <si>
    <t>670.00</t>
  </si>
  <si>
    <t>680.00</t>
  </si>
  <si>
    <t>Suite: Flex tariff Junior Suite with 1 king size bed</t>
  </si>
  <si>
    <t>720.00</t>
  </si>
  <si>
    <t>770.00</t>
  </si>
  <si>
    <t>Superior room: Flex tariff Superior Suite with 1 king size bed</t>
  </si>
  <si>
    <t>780.00</t>
  </si>
  <si>
    <t>830.00</t>
  </si>
  <si>
    <t>Superior room: Flex tariff Deluxe Suite with 1 kingsize bed</t>
  </si>
  <si>
    <t>880.00</t>
  </si>
  <si>
    <t>A&amp;O Berlin Friedrichshain</t>
  </si>
  <si>
    <t xml:space="preserve">a&amp;o Berlin Friedrichshain </t>
  </si>
  <si>
    <t>102.07</t>
  </si>
  <si>
    <t>Boxhagener Str. 73, Berlin - Friedrichshain-Kreuzberg, 10245, Germany</t>
  </si>
  <si>
    <t>Family room: Flex tariff Two rooms (communicating room) each sleeping two people and a shared bathroom with shower/toilet or bathtub/toilet.</t>
  </si>
  <si>
    <t>103.07</t>
  </si>
  <si>
    <t>Aparion Berlin Family Apartments</t>
  </si>
  <si>
    <t>Suite: Flex tariff At least two rooms (bedroom and living room or working area) and bathroom with shower/toilet or bathtub/toilet.</t>
  </si>
  <si>
    <t>Theklastrasse 20, Berlin - Steglitz, 12205, Germany</t>
  </si>
  <si>
    <t>Scandic Berlin Potsdamer Platz</t>
  </si>
  <si>
    <t>134.83</t>
  </si>
  <si>
    <t>Gabriele-Tergit-Promenade 19, Berlin - Mitte, 10963, Germany</t>
  </si>
  <si>
    <t>189.00</t>
  </si>
  <si>
    <t>Melia Berlin</t>
  </si>
  <si>
    <t>Standard room: Hot tariff MELIA GUESTROOM; 28 mÂ², double/twin, Wifi, bathtub/shower; A/C, Safe, Minibar, Sat-TV, Bidet, Hairdryer</t>
  </si>
  <si>
    <t xml:space="preserve">MeliÃ¡ Berlin </t>
  </si>
  <si>
    <t>Friedrichstrasse 103, 10117, Berlin - Mitte</t>
  </si>
  <si>
    <t>Standard room: Basic tariff MELIA GUESTROOM; 28 mÂ², double/twin, Wifi, bathtub/shower; A/C, Safe, Minibar, Sat-TV, Bidet, Hairdryer</t>
  </si>
  <si>
    <t>195.00</t>
  </si>
  <si>
    <t>213.00</t>
  </si>
  <si>
    <t>Superior room: Basic tariff PREMIUM GUESTROOM; 28 mÂ², double/twin, river view, water, wifi; bathtub/shower, bidet, safe, minibar, TV</t>
  </si>
  <si>
    <t>217.00</t>
  </si>
  <si>
    <t>231.00</t>
  </si>
  <si>
    <t>235.00</t>
  </si>
  <si>
    <t>253.00</t>
  </si>
  <si>
    <t>271.00</t>
  </si>
  <si>
    <t>Standard room: Basic tariff GRAND SUITE; 56 mÂ², Level Lounge, coffee/tea, city view; living and sleeping room, iron/board, cd/dvd</t>
  </si>
  <si>
    <t>667.00</t>
  </si>
  <si>
    <t>685.00</t>
  </si>
  <si>
    <t>Standard room: Basic tariff PRESIDENTIAL SUITE; 110 mÂ², top floor, city view, Level Lounge, .; 4 areas, meeting room, coffee/tea, cd/dvd</t>
  </si>
  <si>
    <t>867.00</t>
  </si>
  <si>
    <t>885.00</t>
  </si>
  <si>
    <t>Honigmond</t>
  </si>
  <si>
    <t xml:space="preserve">Honigmond </t>
  </si>
  <si>
    <t>Tieckstr. 12, Berlin - Mitte, 10115, Germany</t>
  </si>
  <si>
    <t>186.01</t>
  </si>
  <si>
    <t>Novum Gates Charlottenburg</t>
  </si>
  <si>
    <t>158.54</t>
  </si>
  <si>
    <t>Knesebeckstr. 8-9, Berlin - Charlottenburg, 10623, Germany</t>
  </si>
  <si>
    <t>Standard room: Basic tariff Quintuple Room</t>
  </si>
  <si>
    <t>197.78</t>
  </si>
  <si>
    <t>H+ Hotel Berlin Mitte</t>
  </si>
  <si>
    <t xml:space="preserve">H+ Hotel Berlin Mitte </t>
  </si>
  <si>
    <t>153.00</t>
  </si>
  <si>
    <t>Chausseestr. 118-120, Berlin - Mitte, 10115, Germany</t>
  </si>
  <si>
    <t>180.00</t>
  </si>
  <si>
    <t>200.00</t>
  </si>
  <si>
    <t>Holiday Inn Berlin City East Side</t>
  </si>
  <si>
    <t>Standard room: Basic tariff 1 DBL BED NONSMOKE; FEEL AT HOME IN A FRIENDLY AND QUITE ROOM,WHICH MEETS THE NEEDS FOR CHALLENGING GSTS.CHOOSE THE...</t>
  </si>
  <si>
    <t xml:space="preserve">Holiday Inn BERLIN - CITY EAST SIDE </t>
  </si>
  <si>
    <t>Wanda-Kallenbach Str. 2, 10243, Berlin - Friedrichshain</t>
  </si>
  <si>
    <t>Standard room: Basic tariff 2 SGL BD 2 PERS NONSMOKE; FEEL AT HOME IN A FRIENDLY AND QUITE ROOM,WHICH MEETS THE NEEDS FOR CHALLENGING...</t>
  </si>
  <si>
    <t>Standard room: Basic tariff STANDARD ROOM; FEEL AT HOME IN A FRIENDLY AND QUITE ROOM,WHICH MEETS THE NEEDS FOR CHALLENGING GUESTS.CHOOSE THE...</t>
  </si>
  <si>
    <t>178.00</t>
  </si>
  <si>
    <t>Superior room: Basic tariff KING DELUXE NON-SMOKING; THIS SPACIOUS ROOM OFFERS AN ADTL LOUNGE WITH A SECOND TV,A FREE MINIBAR AND A NESPRESSO...</t>
  </si>
  <si>
    <t>208.00</t>
  </si>
  <si>
    <t xml:space="preserve">Larat </t>
  </si>
  <si>
    <t>76.00</t>
  </si>
  <si>
    <t>Ollenhauerstr. 111, Berlin - Reinickendorf, 13403, Germany</t>
  </si>
  <si>
    <t>78.40</t>
  </si>
  <si>
    <t xml:space="preserve">Mikon Eastgate </t>
  </si>
  <si>
    <t>Hessische Str. 10, Berlin - Mitte, 10115, Germany</t>
  </si>
  <si>
    <t>MEININGER Berlin East Side Gallery</t>
  </si>
  <si>
    <t>Am Postbahnhof 4, Berlin - Berlin, 10243, Germany</t>
  </si>
  <si>
    <t xml:space="preserve">Queens Garden </t>
  </si>
  <si>
    <t>90.00</t>
  </si>
  <si>
    <t>Koenigin-Elisabeth-Straße 47a, Berlin - Charlottenburg, 14059, Germany</t>
  </si>
  <si>
    <t xml:space="preserve">SO/ Berlin Das Stue </t>
  </si>
  <si>
    <t>Suite: Flex tariff Suite - 1 King Size Bed, with lounge area and extra work space</t>
  </si>
  <si>
    <t>Drakestrasse 1, Berlin - Tiergarten, 10787, Germany</t>
  </si>
  <si>
    <t>Suite: Flex tariff Stue Suite - 1 King Size Bed, spacious elegance with a ceiling height of 16 ft. (5 m)</t>
  </si>
  <si>
    <t>950.00</t>
  </si>
  <si>
    <t>1000.00</t>
  </si>
  <si>
    <t>Suite: Flex tariff Penthouse Suite - 1 King Size Bed with panoramic view over the zoo and the City West district</t>
  </si>
  <si>
    <t>1800.00</t>
  </si>
  <si>
    <t>Suite: Flex tariff Bel Etage Suite - 1 King Size Bed, suite with living and sleeping area, 861 sq. ft. terrace</t>
  </si>
  <si>
    <t>2900.00</t>
  </si>
  <si>
    <t>ibis Berlin Ostbahnhof</t>
  </si>
  <si>
    <t>Standard room: Flex tariff Standard Room with 1 double bed</t>
  </si>
  <si>
    <t xml:space="preserve">ibis Berlin Ostbahnhof </t>
  </si>
  <si>
    <t>An der Schillingbrucke 2, Berlin - Friedrichshain, 10243, Germany</t>
  </si>
  <si>
    <t>Family room: Flex tariff Family Room for 3 people with 1 double bed and1 sofa bed or 3 single beds</t>
  </si>
  <si>
    <t>Standard room: Flex tariff Standard Room with 2 single beds</t>
  </si>
  <si>
    <t>Hampton By Hilton Berlin City West</t>
  </si>
  <si>
    <t>Standard room: Basic tariff QUEEN ACCESSIBLE ROOM...HDTV/WORK AREA...FREE WI-FI/HOT BREAKFAST INCLUDED; Non-smoking</t>
  </si>
  <si>
    <t xml:space="preserve">Hampton by Hilton Berlin City West </t>
  </si>
  <si>
    <t>127.05</t>
  </si>
  <si>
    <t>Uhlandstrasse 188-189, Berlin - Berlin, 10623, Germany</t>
  </si>
  <si>
    <t>Superior room: Basic tariff QUEEN ROOM WITH BALCONY...HDTV/FREE WI-FI/HOT BREAKFAST INCLUDED...WORK AREA; Non-smoking</t>
  </si>
  <si>
    <t>Superior room: Basic tariff QUEEN ROOM WITH COURTYARD VIEW...HDTV/FREE WI-FI/HOT BREAKFAST INCLUDED...WORK AREA; Non-smoking</t>
  </si>
  <si>
    <t>Standard room: Basic tariff QUEEN ROOM WITH SOFA BED AND COURTYARD VIEW...HDTV/FREE WI-FI/HOT BREAKFAST INCLUDED...WORK AREA; Non-smoking</t>
  </si>
  <si>
    <t>Park Plaza Berlin Kudamm</t>
  </si>
  <si>
    <t xml:space="preserve">Park Plaza Berlin Kudamm </t>
  </si>
  <si>
    <t>Joachimstaler Str. 29, Berlin - Wilmersdorf, 10719, Germany</t>
  </si>
  <si>
    <t>Indigo Berlin Ku&amp;apos;damm</t>
  </si>
  <si>
    <t>Standard room: Hot tariff STANDARD ROOM; WHEN YOU ARRIVE AT THE HOTEL WE WILL DO OUR BEST TO MEET YOUR ROOM BED TYPE PREFERENCE. THIS IS...</t>
  </si>
  <si>
    <t xml:space="preserve">Hotel Indigo BERLIN - KU`DAMM </t>
  </si>
  <si>
    <t>166.95</t>
  </si>
  <si>
    <t>Hardenbergstrasse 15, 10623, Berlin - Charlottenburg</t>
  </si>
  <si>
    <t>Standard room: Basic tariff STANDARD ROOM; WHEN YOU ARRIVE AT THE HOTEL WE WILL DO OUR BEST TO MEET YOUR ROOM BED TYPE PREFERENCE. THIS IS...</t>
  </si>
  <si>
    <t>179.55</t>
  </si>
  <si>
    <t>Superior room: Basic tariff DELUXE ROOM; WHEN YOU ARRIVE AT THE HOTEL WE WILL DO OUR BEST TO MEET YOUR ROOM BED TYPE PREFERENCE. THIS IS SUBJECT...</t>
  </si>
  <si>
    <t>187.95</t>
  </si>
  <si>
    <t>200.55</t>
  </si>
  <si>
    <t>SensCity Berlin Spandau</t>
  </si>
  <si>
    <t>71.10</t>
  </si>
  <si>
    <t>Heidereuterstr. 37-38, Berlin - Spandau, 13597, Germany</t>
  </si>
  <si>
    <t>Dahlem Pension</t>
  </si>
  <si>
    <t>Unter den Eichen 89 a, Berlin - Dahlem, 12205, Germany</t>
  </si>
  <si>
    <t>Holiday Inn Berlin City West</t>
  </si>
  <si>
    <t>Standard room: Basic tariff 1 DBL BED NONSMOKE; STANDARD ROOM WITH 25 SQM FULLY EQUIPPED WITH AIR CONDITION INDIVIDUALLY ADJUSTABLE SOUND PROOF...</t>
  </si>
  <si>
    <t xml:space="preserve">Holiday Inn BERLIN - CITY WEST </t>
  </si>
  <si>
    <t>Rohrdamm 80, 13629, Berlin - Spandau</t>
  </si>
  <si>
    <t>Business room: Basic tariff KING BUSINESS NONSMOKING; Business Room with King size bed, 25 sqm, WIFI included, complimentary coffee and tea...</t>
  </si>
  <si>
    <t>88.20</t>
  </si>
  <si>
    <t>Business room: Basic tariff KING EXECUTIVE NONSMOKING; Executive Room with King size bed, 25 sqm, WIFI and Minibar included, complimentary...</t>
  </si>
  <si>
    <t>96.60</t>
  </si>
  <si>
    <t>109.40</t>
  </si>
  <si>
    <t>126.20</t>
  </si>
  <si>
    <t>Suite: Basic tariff 1 DOUBLE BED SUITE ROOM COUCH NONSMOKING; SPACIOUS 50 SQ MTR WITH SEPARATE LIVING AND SLEEPING AREA AC WIFI CORDLESS...</t>
  </si>
  <si>
    <t>134.40</t>
  </si>
  <si>
    <t>134.60</t>
  </si>
  <si>
    <t>172.40</t>
  </si>
  <si>
    <t>194.40</t>
  </si>
  <si>
    <t>211.20</t>
  </si>
  <si>
    <t>219.60</t>
  </si>
  <si>
    <t>257.40</t>
  </si>
  <si>
    <t>Derag Livinghotel Grosser Kurfuerst</t>
  </si>
  <si>
    <t>Living Hotel GroÃer KurfÃ¼rst</t>
  </si>
  <si>
    <t>129.60</t>
  </si>
  <si>
    <t>Business room: Basic tariff Business Double Room, Allergy Friendly, Courtyard View</t>
  </si>
  <si>
    <t>135.90</t>
  </si>
  <si>
    <t>151.00</t>
  </si>
  <si>
    <t xml:space="preserve">Q </t>
  </si>
  <si>
    <t>190.00</t>
  </si>
  <si>
    <t>Knesebeckstr. 67, Berlin - Charlottenburg, 10623, Germany</t>
  </si>
  <si>
    <t>220.00</t>
  </si>
  <si>
    <t>250.00</t>
  </si>
  <si>
    <t>275.00</t>
  </si>
  <si>
    <t>305.00</t>
  </si>
  <si>
    <t xml:space="preserve">Landhaus Alpinia </t>
  </si>
  <si>
    <t>99.50</t>
  </si>
  <si>
    <t>Säntisstr. 32 - 34, Berlin - Mariendorf, 12107, Germany</t>
  </si>
  <si>
    <t xml:space="preserve">Alte Feuerwache </t>
  </si>
  <si>
    <t>60.72</t>
  </si>
  <si>
    <t>Waldowstr. 1, Berlin - Hohenschönhausen, 13053, Germany</t>
  </si>
  <si>
    <t>82.65</t>
  </si>
  <si>
    <t>87.00</t>
  </si>
  <si>
    <t>Carolinenhof</t>
  </si>
  <si>
    <t xml:space="preserve">Carolinenhof </t>
  </si>
  <si>
    <t>127.60</t>
  </si>
  <si>
    <t>Landhausstrasse 10, Berlin - Wilmersdorf, 10717, Germany</t>
  </si>
  <si>
    <t>Business room: Basic tariff Business Double Room</t>
  </si>
  <si>
    <t>201.00</t>
  </si>
  <si>
    <t xml:space="preserve">Forsthaus </t>
  </si>
  <si>
    <t>93.45</t>
  </si>
  <si>
    <t>Stölpchenweg  45, Berlin - Wannsee, 14109, Germany</t>
  </si>
  <si>
    <t>103.95</t>
  </si>
  <si>
    <t xml:space="preserve">fjord </t>
  </si>
  <si>
    <t>119.09</t>
  </si>
  <si>
    <t>Bissingzeile 13, Berlin - Tiergarten, 10785, Germany</t>
  </si>
  <si>
    <t>152.80</t>
  </si>
  <si>
    <t>194.50</t>
  </si>
  <si>
    <t xml:space="preserve">ROCCO FORTE HOTEL DE ROME </t>
  </si>
  <si>
    <t>Superior room: Hot tariff Deluxe Room -1 King or 2 Twin Beds -Avg 40SQM 430SQF-AC -Free ;WiFi -Marble Bathroom Max 2ADT and 1 rollaway bed for...</t>
  </si>
  <si>
    <t>BEHRENSTRASSE 37, Berlin - Berlin, 10117, Germany</t>
  </si>
  <si>
    <t>Superior room: Basic tariff Deluxe Room -1 King or 2 Twin Beds -Avg 40SQM 430SQF-AC -Free ;WiFi -Marble Bathroom Max 2ADT and 1 rollaway bed for...</t>
  </si>
  <si>
    <t>650.00</t>
  </si>
  <si>
    <t>Junior suite: Basic tariff Junior Suite-1 King or 2 Twin Beds -Avg 50SQM 538SQF -AC -Free ;WiFi -Spacious seating area Max 2ADT and 1 rollaway...</t>
  </si>
  <si>
    <t>750.00</t>
  </si>
  <si>
    <t>810.00</t>
  </si>
  <si>
    <t>Suite: Basic tariff Deluxe Suite -1 King or 2 Twin Beds -62SQM 667SQF -High ceilings;Opera views Max 2ADT and 1 rollaway bed for 1ADT or...</t>
  </si>
  <si>
    <t>4000.00</t>
  </si>
  <si>
    <t>Wittelsbach am KurfÃ¼rstendamm</t>
  </si>
  <si>
    <t>Standard room: Hot tariff Double Room</t>
  </si>
  <si>
    <t>Wittelsbacher Str. 22, 10707, Berlin - Wilmersdorf</t>
  </si>
  <si>
    <t>Econtel Hotel Berlin Charlottenburg</t>
  </si>
  <si>
    <t>Econtel Charlottenburg</t>
  </si>
  <si>
    <t>90.40</t>
  </si>
  <si>
    <t>Soemmeringstr. 24-26, Berlin - Charlottenburg, 10589, Germany</t>
  </si>
  <si>
    <t>99.20</t>
  </si>
  <si>
    <t xml:space="preserve">Select Hotel Berlin The Wall </t>
  </si>
  <si>
    <t>156.97</t>
  </si>
  <si>
    <t>Zimmerstr. 88, Berlin - Mitte, 10117, Germany</t>
  </si>
  <si>
    <t>Standard room: Basic tariff Exclusive Double Room</t>
  </si>
  <si>
    <t>183.14</t>
  </si>
  <si>
    <t xml:space="preserve">hostel &amp; hotel HoLi </t>
  </si>
  <si>
    <t>Budget room without bathroom: Flex tariff Budget rooms differ from standard rooms in terms of location, facilities and size.</t>
  </si>
  <si>
    <t>Wönnichstr. 69-71, Berlin - Lichtenberg, 10317, Germany</t>
  </si>
  <si>
    <t>Adapt Apartments Berlin Berlin-Adlershof</t>
  </si>
  <si>
    <t>Apartment: Hot tariff Junior Apartment, 1 Bedroom, Accessible, Park View</t>
  </si>
  <si>
    <t>100.00</t>
  </si>
  <si>
    <t>Apartment: Flex tariff Junior Apartment, 1 Bedroom, Accessible, Park View</t>
  </si>
  <si>
    <t>130.00</t>
  </si>
  <si>
    <t>Novotel Ber Tiergarten</t>
  </si>
  <si>
    <t>Standard room: Flex tariff Standard room with 1 queen-size bed</t>
  </si>
  <si>
    <t xml:space="preserve">Novotel Berlin Am Tiergarten </t>
  </si>
  <si>
    <t>Strasse des 17 Juni 106-108, Berlin - Tiergarten, 10623, Germany</t>
  </si>
  <si>
    <t>Standard room: Flex tariff Standard room with 1 queen size bed and sofa</t>
  </si>
  <si>
    <t>Standard room: Flex tariff Standard room with 1 queen-size bed and sofa</t>
  </si>
  <si>
    <t>Business room: Flex tariff Executive Room with 1 double bed</t>
  </si>
  <si>
    <t>137.00</t>
  </si>
  <si>
    <t>173.00</t>
  </si>
  <si>
    <t>Airporthotel Berlin Adlershof</t>
  </si>
  <si>
    <t xml:space="preserve">Airporthotel Berlin Adlershof </t>
  </si>
  <si>
    <t>101.43</t>
  </si>
  <si>
    <t>Rudower Chaussee 14, Berlin - Adlershof, 12489, Germany</t>
  </si>
  <si>
    <t>117.96</t>
  </si>
  <si>
    <t>Delta am Potsdamer Platz</t>
  </si>
  <si>
    <t>Pohlstr. 58, Berlin - Mitte, 10785, Germany</t>
  </si>
  <si>
    <t xml:space="preserve">Motel Plus Berlin </t>
  </si>
  <si>
    <t>Silbersteinstr. 30-34, Berlin - Neukölln, 12051, Germany</t>
  </si>
  <si>
    <t xml:space="preserve">Eckstein </t>
  </si>
  <si>
    <t>Schildhornstr. 72, Berlin - Steglitz, 12163, Germany</t>
  </si>
  <si>
    <t>Flottwell Berlin Hotel &amp; Residenz am Park</t>
  </si>
  <si>
    <t>Flottwellstr. 18, Berlin - Tiergarten, 10785, Germany</t>
  </si>
  <si>
    <t>acama Kreuzberg Hotel+ Hostel</t>
  </si>
  <si>
    <t>Tempelhofer Ufer 8-9, Berlin - Mitte-Kreuzberg, 10963, Germany</t>
  </si>
  <si>
    <t>Family room: Basic tariff Family Room, Six Beds</t>
  </si>
  <si>
    <t>201.60</t>
  </si>
  <si>
    <t xml:space="preserve">Queens Park </t>
  </si>
  <si>
    <t>Königin-Elisabeth-Str. 47 A, Berlin - Charlottenburg, 14059, Germany</t>
  </si>
  <si>
    <t>Ringhotel Seehof am Lietzensee</t>
  </si>
  <si>
    <t>153.30</t>
  </si>
  <si>
    <t>Lietzenseeufer 11, Berlin - Charlottenburg, 14057, Germany</t>
  </si>
  <si>
    <t>Room with lake view: Basic tariff This room offers a lake view and contains a shower/toilet or bathtub/toilet.</t>
  </si>
  <si>
    <t>158.30</t>
  </si>
  <si>
    <t>TITANIC Chaussee Berlin</t>
  </si>
  <si>
    <t>Standard room: Basic tariff Triple Room, 3 Twin Beds</t>
  </si>
  <si>
    <t xml:space="preserve">Titanic Chaussee Berlin </t>
  </si>
  <si>
    <t>174.00</t>
  </si>
  <si>
    <t>Chausseestr. 30, Berlin - Mitte, 10115, Germany</t>
  </si>
  <si>
    <t>198.00</t>
  </si>
  <si>
    <t>204.00</t>
  </si>
  <si>
    <t>Hotel am Schloss Koepenick Berlin by Golden Tulip</t>
  </si>
  <si>
    <t>Superior room: Basic tariff Comfort Room (King)</t>
  </si>
  <si>
    <t xml:space="preserve">Hotel am Schloss KÃ¶penick Berlin by Golden Tulip </t>
  </si>
  <si>
    <t>GrÃ¼nauer Str. 17-21, 12557, Berlin - KÃ¶penick</t>
  </si>
  <si>
    <t>Superior room: Basic tariff Comfort Room, 2 Twin Beds</t>
  </si>
  <si>
    <t>HSH Hotel Apartments Mitte</t>
  </si>
  <si>
    <t>187.00</t>
  </si>
  <si>
    <t>Invalidenstr. 32/33, Berlin - Mitte, 10115, Germany</t>
  </si>
  <si>
    <t>309.00</t>
  </si>
  <si>
    <t>Leonardo Hotel Berlin</t>
  </si>
  <si>
    <t>Superior room: Flex tariff Comfort Room</t>
  </si>
  <si>
    <t xml:space="preserve">Leonardo </t>
  </si>
  <si>
    <t>Wilmersdorfer Str. 32, Berlin - Charlottenburg, 10585, Germany</t>
  </si>
  <si>
    <t xml:space="preserve">art`otel berlin-mitte by park plaza </t>
  </si>
  <si>
    <t>169.00</t>
  </si>
  <si>
    <t>Wallstr. 70-73, 10179, Berlin - Mitte</t>
  </si>
  <si>
    <t>Mercure Berlin Tempelhof Apt</t>
  </si>
  <si>
    <t>Standard room: Flex tariff Standard Room with two single beds</t>
  </si>
  <si>
    <t xml:space="preserve">Mercure Hotel Berlin Tempelhof </t>
  </si>
  <si>
    <t>Hermannstrasse  214-216 Eingang Rollbergstrasse, Berlin - Neukölln, 12049, Germany</t>
  </si>
  <si>
    <t xml:space="preserve">City Apartments am Regierungsviertel </t>
  </si>
  <si>
    <t>Suite: Basic tariff At least two rooms (bedroom and living room or working area) and bathroom with shower/toilet or bathtub/toilet.</t>
  </si>
  <si>
    <t>Mohrenstraße 68, Berlin - Mitte, 10117, Germany</t>
  </si>
  <si>
    <t>Hotel Steglitz International</t>
  </si>
  <si>
    <t>113.11</t>
  </si>
  <si>
    <t>Albrechtstr. 2, Berlin - Steglitz, 12165, Germany</t>
  </si>
  <si>
    <t>113.12</t>
  </si>
  <si>
    <t>Quentin Boutique Hotel</t>
  </si>
  <si>
    <t xml:space="preserve">Quentin Boutique </t>
  </si>
  <si>
    <t>Neue Kantstr. 1, Berlin - Charlottenburg, 14057, Germany</t>
  </si>
  <si>
    <t>Superior room: Basic tariff Superior Twin Room, 2 Single Beds</t>
  </si>
  <si>
    <t>Superior room: Basic tariff Deluxe Double Room</t>
  </si>
  <si>
    <t>Superior room: Basic tariff Grand Double Room (Deluxe)</t>
  </si>
  <si>
    <t>179.00</t>
  </si>
  <si>
    <t>183.00</t>
  </si>
  <si>
    <t>193.00</t>
  </si>
  <si>
    <t>203.00</t>
  </si>
  <si>
    <t>ibis Berlin City Potsdamer Platz</t>
  </si>
  <si>
    <t>Standard room: Flex tariff Standard Room with one double bed</t>
  </si>
  <si>
    <t xml:space="preserve">ibis Berlin City Potsdamer Platz </t>
  </si>
  <si>
    <t>Anhalter Strasse 4, Berlin - Mitte, 10963, Germany</t>
  </si>
  <si>
    <t>Standard room: Flex tariff Room with 1 double bed 63 x 79 in. + 1 rollaway bed 31 x 69 in., new sleep-easy concept</t>
  </si>
  <si>
    <t>133.00</t>
  </si>
  <si>
    <t>Ibis Styles Berlin City Ost</t>
  </si>
  <si>
    <t>Superior room: Flex tariff All Comfort Twin Rooms include twin beds</t>
  </si>
  <si>
    <t xml:space="preserve">ibis Styles Berlin City Ost </t>
  </si>
  <si>
    <t>Scharnweberstrasse 21-22, Berlin - Friedrichshain, 10247, Germany</t>
  </si>
  <si>
    <t>Superior room: Flex tariff All Comfort Triple - Triple Comfort Room: 2 single beds and 1 extra bed</t>
  </si>
  <si>
    <t xml:space="preserve">Alt-Tegel </t>
  </si>
  <si>
    <t>Treskowstr. 3-4, 13507, Berlin - Reinickendorf</t>
  </si>
  <si>
    <t>110.00</t>
  </si>
  <si>
    <t xml:space="preserve">Arcotel Velvet </t>
  </si>
  <si>
    <t>176.00</t>
  </si>
  <si>
    <t>Oranienburger Str. 52, Berlin - Mitte, 10117, Germany</t>
  </si>
  <si>
    <t>Superior room: Basic tariff Comfort Double Room</t>
  </si>
  <si>
    <t>196.00</t>
  </si>
  <si>
    <t>221.00</t>
  </si>
  <si>
    <t xml:space="preserve">B1 Tourist </t>
  </si>
  <si>
    <t>1EST</t>
  </si>
  <si>
    <t>39.00</t>
  </si>
  <si>
    <t>Alt-Kaulsdorf 18, Berlin - Kaulsdorf, 12621, Germany</t>
  </si>
  <si>
    <t>Ellington Hotel Berlin</t>
  </si>
  <si>
    <t>Superior room: Hot tariff Superior Double or Twin Room</t>
  </si>
  <si>
    <t xml:space="preserve">Ellington </t>
  </si>
  <si>
    <t>136.51</t>
  </si>
  <si>
    <t>Nürnberger Str. 50-55, Berlin - Charlottenburg, 10789, Germany</t>
  </si>
  <si>
    <t>152.26</t>
  </si>
  <si>
    <t>Superior room: Basic tariff Superior Double or Twin Room</t>
  </si>
  <si>
    <t>154.51</t>
  </si>
  <si>
    <t>188.27</t>
  </si>
  <si>
    <t>Maritim Hotel Berlin</t>
  </si>
  <si>
    <t xml:space="preserve">Maritim Berlin </t>
  </si>
  <si>
    <t>124.95</t>
  </si>
  <si>
    <t>Stauffenbergstraße 26, Berlin - Berlin, 10785, Germany</t>
  </si>
  <si>
    <t>A&amp;O Berlin Mitte</t>
  </si>
  <si>
    <t xml:space="preserve">a&amp;o Berlin Mitte </t>
  </si>
  <si>
    <t>93.29</t>
  </si>
  <si>
    <t>Köpenicker Str. 127-129, Berlin - Mitte, 10179, Germany</t>
  </si>
  <si>
    <t>94.29</t>
  </si>
  <si>
    <t>Novotel Suites Ber Potsdamer Pl</t>
  </si>
  <si>
    <t>Suite: Flex tariff Suite with 1 double bed (63x79 in. [160x200 cm]) and 1 sofa bed</t>
  </si>
  <si>
    <t xml:space="preserve">Novotel Suites Berlin City Potsdamer Platz </t>
  </si>
  <si>
    <t>162.00</t>
  </si>
  <si>
    <t>Anhalter Strasse 2, Berlin - Mitte, 10963, Germany</t>
  </si>
  <si>
    <t>Suite: Flex tariff Suite with 1 double bed (63x79 in. [160x200 cm]), 1 sofa bed and 1 extra bed</t>
  </si>
  <si>
    <t>Superior room: Flex tariff Superior Suite with 2 single beds</t>
  </si>
  <si>
    <t>192.00</t>
  </si>
  <si>
    <t>Ibis Berlin Airport Tegel</t>
  </si>
  <si>
    <t xml:space="preserve">ibis Berlin Airport Tegel </t>
  </si>
  <si>
    <t>Alt-Reinickendorf  4-5, Berlin - Reinickendorf, 13407, Germany</t>
  </si>
  <si>
    <t>Jurine Mitte</t>
  </si>
  <si>
    <t>Schwedter Str. 15, Berlin - Mitte, 10119, Germany</t>
  </si>
  <si>
    <t xml:space="preserve">Businesshotel </t>
  </si>
  <si>
    <t>74.00</t>
  </si>
  <si>
    <t>Pasewalker Str. 97, Berlin - Pankow, 13127, Germany</t>
  </si>
  <si>
    <t>Dormero Hotel Berlin Kudamm</t>
  </si>
  <si>
    <t>Junior suite: Hot tariff Junior Suite</t>
  </si>
  <si>
    <t xml:space="preserve">DORMERO Hotel Berlin Kuâdamm </t>
  </si>
  <si>
    <t>Eislebener Str. 14, 10789, Berlin - Wilmersdorf</t>
  </si>
  <si>
    <t>Holiday Inn Berlin City Center East Prenzl. Allee</t>
  </si>
  <si>
    <t>Standard room: Basic tariff STANDARD ROOM; WHEN YOU ARRIVE WE WILL DO OUR BEST TO MEET YOUR ROOM BED TYPE. THIS IS SUBJECT TO AVAILABILITY AND...</t>
  </si>
  <si>
    <t xml:space="preserve">Holiday Inn BERLIN CITY CENTER EAST P-BERG </t>
  </si>
  <si>
    <t>110.25</t>
  </si>
  <si>
    <t>Prenzlauer Allee 169, 10409, Berlin - Prenzlauer Berg</t>
  </si>
  <si>
    <t>131.25</t>
  </si>
  <si>
    <t>Standard room: Basic tariff KING BED COMFORT NONSMOKING; FACED TO THE INNER COURTYARD THE AIR CONDITIONED ROOMS OFFER A QUIET AND RESTFUL STAY...</t>
  </si>
  <si>
    <t>141.75</t>
  </si>
  <si>
    <t>Superior room: Basic tariff KING BED DELUXE NONSMOKING; THE COMFORTABLE AIR CONDITIONED ROOMS WITH 32 SQM AND LARGE KINGBED 2X2M ARE THE IDEAL...</t>
  </si>
  <si>
    <t>162.75</t>
  </si>
  <si>
    <t>Hotel Victor's Residenz Hotel Berlin Tegel</t>
  </si>
  <si>
    <t>Victors Residenz Berlin Tegel</t>
  </si>
  <si>
    <t>88.00</t>
  </si>
  <si>
    <t>Holländerstr 31, Berlin - Reinickendorf, 13407, Germany</t>
  </si>
  <si>
    <t>98.00</t>
  </si>
  <si>
    <t>108.00</t>
  </si>
  <si>
    <t xml:space="preserve">Hotel Indigo BERLIN - EAST SIDE GALLERY </t>
  </si>
  <si>
    <t>Standard room: Basic tariff STANDARD ROOM; "OUR CONTEMPORARY STYLED RMS PROVIDE SPACE TO WORK AND STAY CONNECTED ON FREE HI SPEED WIFI OR WHY...</t>
  </si>
  <si>
    <t>Muehlenstrasse 13-19, 10243, Berlin</t>
  </si>
  <si>
    <t>Standard room: Basic tariff ONE QUEEN BED NONSMOKE; "OUR WELL DESIGNED ROOMS ARE EQUIPED WITH COZY BOX SPRING BED SPACE TO WORK HIGH SPEED WIFI...</t>
  </si>
  <si>
    <t>Standard room: Basic tariff 1 BED ACCESSIBLE ROLL IN SHWR NOSMK; "OUR WELL DESIGNED ROOMS ARE EQUIPED WITH COZY BOX SPRING BED SPACE TO WORK...</t>
  </si>
  <si>
    <t>Superior room: Basic tariff 1 BD SUPERIOR 2 PERS NONSMOKE; OUR HIGH FLOORED SUPERIOR RMS WITH GREAT VIEW OVER THE SPREE ARE EQUIPPED WITH A COZY...</t>
  </si>
  <si>
    <t xml:space="preserve">Hotel Gendarm Nouveau </t>
  </si>
  <si>
    <t>169.15</t>
  </si>
  <si>
    <t>Charlottenstr. 61, Berlin - Mitte, 10117, Germany</t>
  </si>
  <si>
    <t>Superior room: Hot tariff Comfort Room</t>
  </si>
  <si>
    <t>169.16</t>
  </si>
  <si>
    <t>Suite: Basic tariff Penthouse Suite</t>
  </si>
  <si>
    <t>244.76</t>
  </si>
  <si>
    <t xml:space="preserve">Buchholz </t>
  </si>
  <si>
    <t>93.00</t>
  </si>
  <si>
    <t>Bucher Str. 17, Berlin - Pankow, 13127, Germany</t>
  </si>
  <si>
    <t xml:space="preserve">Adelante </t>
  </si>
  <si>
    <t>Borsigstr. 1, Berlin - Mitte, 10115, Germany</t>
  </si>
  <si>
    <t>Novum City B Centrum</t>
  </si>
  <si>
    <t>Standard room: Hot tariff Standard Double Room, 2 Twin Beds</t>
  </si>
  <si>
    <t>172.15</t>
  </si>
  <si>
    <t>Potsdamer Str. 129, Berlin - Schöneberg, 10783, Germany</t>
  </si>
  <si>
    <t>Standard room: Basic tariff Standard Triple Room</t>
  </si>
  <si>
    <t>185.23</t>
  </si>
  <si>
    <t>Family room: Basic tariff Family Room, 4 people, 4 Beds</t>
  </si>
  <si>
    <t>230.23</t>
  </si>
  <si>
    <t xml:space="preserve">City Partner Hotel am Gendarmenmarkt </t>
  </si>
  <si>
    <t>Leipziger Straße 65, Berlin - Berlin, 10117, Germany</t>
  </si>
  <si>
    <t>ibis Berlin Messe</t>
  </si>
  <si>
    <t xml:space="preserve">ibis Berlin Messe </t>
  </si>
  <si>
    <t>141.00</t>
  </si>
  <si>
    <t>Messedamm 10, Berlin - Charlottenburg, 14057, Germany</t>
  </si>
  <si>
    <t>Standard room: Flex tariff Standard Room with 3 single beds</t>
  </si>
  <si>
    <t>Leonardo Hotel Berlin City SÃ¼d</t>
  </si>
  <si>
    <t>Leonardo Boutique Hotel Berlin City South</t>
  </si>
  <si>
    <t>Rudower Str. 80-82, 12351, Berlin - NeukÃ¶lln</t>
  </si>
  <si>
    <t>Superior room: Flex tariff Comfort Triple Room</t>
  </si>
  <si>
    <t>Marriott Hotel Berlin</t>
  </si>
  <si>
    <t>Standard room: Basic tariff Deluxe Room, 1 King or 2 Double, 32sqm/344sqft, Living/sitting area, Wireless internet, complimentary, Wired...</t>
  </si>
  <si>
    <t xml:space="preserve">Berlin Marriott Hotel </t>
  </si>
  <si>
    <t>145.95</t>
  </si>
  <si>
    <t>Inge-Beisheim-Platz 1, Berlin - Berlin, 10785, Germany</t>
  </si>
  <si>
    <t>Standard room: Basic tariff City View Room, 1 King or 2 Double, 32sqm/344sqft, Living/sitting area, Wireless internet, complimentary, Wired...</t>
  </si>
  <si>
    <t>161.70</t>
  </si>
  <si>
    <t>Superior room: Basic tariff Superior Room, 1 King, 35sqm/377sqft, Living/sitting area, Wireless internet, complimentary, Wired internet...</t>
  </si>
  <si>
    <t>Business room: Basic tariff Executive Room with lounge access, 1 King or 2 Double, 32sqm/344sqft, Living/sitting area, Wireless internet...</t>
  </si>
  <si>
    <t>Suite: Basic tariff Executive Suite, 1 King, 63sqm/678sqft, Living/sitting area, Separate living room, Wireless internet, complimentary...</t>
  </si>
  <si>
    <t>Suite: Basic tariff Capital Suite, 1 King, Bathrooms: 2, Whirlpool fits 1, 170sqm/1829sqft, Living/sitting area, Dining area, Separate...</t>
  </si>
  <si>
    <t>733.95</t>
  </si>
  <si>
    <t>Abba Berlin hotel</t>
  </si>
  <si>
    <t xml:space="preserve">Abba Berlin Hotel </t>
  </si>
  <si>
    <t>143.10</t>
  </si>
  <si>
    <t>Lietzenburger Str. 89, Berlin - Wilmersdorf, 10719, Germany</t>
  </si>
  <si>
    <t>169.70</t>
  </si>
  <si>
    <t>Days Inn Berlin West</t>
  </si>
  <si>
    <t xml:space="preserve">Days Inn West </t>
  </si>
  <si>
    <t>78.75</t>
  </si>
  <si>
    <t>Kögelstr. 12 - 13, Berlin - Reinickendorf, 13403, Germany</t>
  </si>
  <si>
    <t>94.75</t>
  </si>
  <si>
    <t>The Mandala Hotel</t>
  </si>
  <si>
    <t>Suite: Hot tariff Suite (Mandala)</t>
  </si>
  <si>
    <t>450.00</t>
  </si>
  <si>
    <t>Potsdamer Str. 3, Berlin - Tiergarten, 10785, Germany</t>
  </si>
  <si>
    <t>Suite: Basic tariff Suite (Mandala)</t>
  </si>
  <si>
    <t>490.00</t>
  </si>
  <si>
    <t xml:space="preserve">Lux 11 </t>
  </si>
  <si>
    <t>245.60</t>
  </si>
  <si>
    <t>Rosa-Luxemburg-Str.9-13, Berlin - Mitte, 10178, Germany</t>
  </si>
  <si>
    <t>Aspria Ku`damm</t>
  </si>
  <si>
    <t>Karlsruher Str. 20, 10711, Berlin - Wilmersdorf</t>
  </si>
  <si>
    <t>Park Inn by Radisson Berlin Alexanderplatz</t>
  </si>
  <si>
    <t xml:space="preserve">Park Inn by Radisson Berlin Alexanderplatz </t>
  </si>
  <si>
    <t>Alexanderplatz 7, Berlin - Mitte, 10178, Germany</t>
  </si>
  <si>
    <t xml:space="preserve">Villa Konstanz </t>
  </si>
  <si>
    <t>Konstanzer Str. 30, Berlin - Wilmersdorf, 10709, Germany</t>
  </si>
  <si>
    <t xml:space="preserve">NH Berlin KurfÃ¼rstendamm </t>
  </si>
  <si>
    <t>170.00</t>
  </si>
  <si>
    <t>Grolmanstr. 41-43, 10623, Berlin - Charlottenburg</t>
  </si>
  <si>
    <t>Nu Hotel Berlin</t>
  </si>
  <si>
    <t xml:space="preserve">nu hotel </t>
  </si>
  <si>
    <t>113.85</t>
  </si>
  <si>
    <t>Gubener Str. 46, Berlin - Friedrichshain, 10243, Germany</t>
  </si>
  <si>
    <t>Myer's Berlin</t>
  </si>
  <si>
    <t>Superior room: Hot tariff Premium Room</t>
  </si>
  <si>
    <t xml:space="preserve">Myer`s </t>
  </si>
  <si>
    <t>202.22</t>
  </si>
  <si>
    <t>Metzer Str. 26, 10405, Berlin - Prenzlauer Berg</t>
  </si>
  <si>
    <t>Business room: Basic tariff Business Room</t>
  </si>
  <si>
    <t>215.70</t>
  </si>
  <si>
    <t>Superior room: Basic tariff Premium Plus Garden Side</t>
  </si>
  <si>
    <t>221.92</t>
  </si>
  <si>
    <t>Superior room: Basic tariff Premium Room</t>
  </si>
  <si>
    <t>239.00</t>
  </si>
  <si>
    <t>246.00</t>
  </si>
  <si>
    <t>Pullman Berlin Schweizerhof</t>
  </si>
  <si>
    <t>Superior room: Flex tariff SUPERIOR ROOM, 1 King Size Bed or 2 Single Size Beds, view of park or courtyard</t>
  </si>
  <si>
    <t xml:space="preserve">Pullman Berlin Schweizerhof </t>
  </si>
  <si>
    <t>Budapester Strasse 25, Berlin - Berlin, 10787, Germany</t>
  </si>
  <si>
    <t>Superior room: Flex tariff DELUXE ROOM, 1 King Size Bed or 2 Single Size Beds, courtyard</t>
  </si>
  <si>
    <t>229.00</t>
  </si>
  <si>
    <t>254.00</t>
  </si>
  <si>
    <t>Standard room: Flex tariff JUNIOR SUITE, 1 King Size Bed or 2 Single SizeBeds, courtyard</t>
  </si>
  <si>
    <t>299.00</t>
  </si>
  <si>
    <t>329.00</t>
  </si>
  <si>
    <t>Superior room: Flex tariff DELUXE SUITE, 1 King Size Bed or 2 Single SizeBeds, view of park or courtyard</t>
  </si>
  <si>
    <t>399.00</t>
  </si>
  <si>
    <t>429.00</t>
  </si>
  <si>
    <t>Sofitel Berlin Gendarmenmarkt</t>
  </si>
  <si>
    <t>Standard room: Flex tariff Classic Room, 1 double bed (1.60 x 2.00 m/63 x78.7 in)</t>
  </si>
  <si>
    <t xml:space="preserve">Sofitel Berlin Gendarmenmarkt </t>
  </si>
  <si>
    <t>184.00</t>
  </si>
  <si>
    <t>Charlottenstrasse 50-52, Berlin - Mitte, 10117, Germany</t>
  </si>
  <si>
    <t>Superior room: Flex tariff SUPERIOR ROOM, 1 Double Size Bed</t>
  </si>
  <si>
    <t>214.00</t>
  </si>
  <si>
    <t>Standard room: Flex tariff LUXURY ROOM, 1 Double Size Bed, upper floors, seating area</t>
  </si>
  <si>
    <t>259.00</t>
  </si>
  <si>
    <t>284.00</t>
  </si>
  <si>
    <t xml:space="preserve">Novum Kronprinz Berlin </t>
  </si>
  <si>
    <t>155.92</t>
  </si>
  <si>
    <t>Kronprinzendamm 1, Berlin - Wilmersdorf, 10711, Germany</t>
  </si>
  <si>
    <t>Superior room: Basic tariff Superior Room (Triple Use)</t>
  </si>
  <si>
    <t>169.01</t>
  </si>
  <si>
    <t xml:space="preserve">Hotel Ambiente Berlin City </t>
  </si>
  <si>
    <t>Gossowstr. 11, Berlin - Schöneberg, 10777, Germany</t>
  </si>
  <si>
    <t>Best Western Hotel Berlin Mitte</t>
  </si>
  <si>
    <t>Business room: Basic tariff Business Room, 2 Single Beds</t>
  </si>
  <si>
    <t>Best Western Berlin Mitte</t>
  </si>
  <si>
    <t>Albrechtstr. 25/Ecke Reinhardstr., Berlin - Mitte, 10117, Germany</t>
  </si>
  <si>
    <t>Standard room: Basic tariff Design Room, 1 Double Bed (Quiet Location)</t>
  </si>
  <si>
    <t xml:space="preserve">EuropÃ¤ische Akademie </t>
  </si>
  <si>
    <t>Bismarckallee 46/48, 14193, Berlin</t>
  </si>
  <si>
    <t>Leonardo Hotel Berlin Mitte</t>
  </si>
  <si>
    <t>Leonardo Berlin Mitte</t>
  </si>
  <si>
    <t>Bertolt-Brecht-Platz 4, Berlin - Mitte, 10117, Germany</t>
  </si>
  <si>
    <t>Business room: Flex tariff Executive Room</t>
  </si>
  <si>
    <t>Sana Berlin Hotel</t>
  </si>
  <si>
    <t>Suite: Hot tariff Suite Home â Two Bedroom, small sofa and kitchen 58qm</t>
  </si>
  <si>
    <t xml:space="preserve">SANA Berlin Hotel </t>
  </si>
  <si>
    <t>297.00</t>
  </si>
  <si>
    <t>Nürnberger Str. 33 / 34, Berlin - Charlottenburg, 10777, Germany</t>
  </si>
  <si>
    <t>Suite: Basic tariff Suite Home â Two Bedroom, small sofa and kitchen 58qm</t>
  </si>
  <si>
    <t>330.00</t>
  </si>
  <si>
    <t>Family room: Basic tariff Family Room, 2 Bedrooms</t>
  </si>
  <si>
    <t>405.00</t>
  </si>
  <si>
    <t>463.32</t>
  </si>
  <si>
    <t>500.00</t>
  </si>
  <si>
    <t>572.00</t>
  </si>
  <si>
    <t>NH Collection Berlin Mitte Friedrichstrasse</t>
  </si>
  <si>
    <t xml:space="preserve">NH Collection Berlin Mitte Friedrichstrasse </t>
  </si>
  <si>
    <t>205.00</t>
  </si>
  <si>
    <t>Friedrichstr. 96, Berlin - Mitte, 10117, Germany</t>
  </si>
  <si>
    <t>Superior room: Basic tariff Superior Room</t>
  </si>
  <si>
    <t>258.80</t>
  </si>
  <si>
    <t>Family room: Basic tariff Family Room (2 adults + 2 children)</t>
  </si>
  <si>
    <t>289.00</t>
  </si>
  <si>
    <t>Junior suite: Basic tariff Junior Suite (Extra Bed 2 adults + 1 child)</t>
  </si>
  <si>
    <t>338.80</t>
  </si>
  <si>
    <t>351.25</t>
  </si>
  <si>
    <t xml:space="preserve">Columbia </t>
  </si>
  <si>
    <t>75.00</t>
  </si>
  <si>
    <t>Dudenstr. 4, Berlin - Tempelhof, 10965, Germany</t>
  </si>
  <si>
    <t>Hilton Berlin</t>
  </si>
  <si>
    <t>Standard room: Basic tariff TWIN GUEST ROOM...26SQM, STYLISH, VIEW TO STREETS OR COURTYARD...BATHROBE,SLIPPER,TEA/COFFEE TRAY,IRON,FLAT TV; Two Beds</t>
  </si>
  <si>
    <t xml:space="preserve">Hilton Berlin </t>
  </si>
  <si>
    <t>Mohrenstrasse 30, Berlin - Berlin, 10117, Germany</t>
  </si>
  <si>
    <t>Superior room: Basic tariff TWIN GUEST ROOM WITH DOME VIEW...26SQM,STYLISH,VIEW TO GENDARMENMARKET...SAFE,BATHROBE,SLIPPER,TEA/COFFE,IRON,FLAT...</t>
  </si>
  <si>
    <t>214.20</t>
  </si>
  <si>
    <t>Superior room: Basic tariff KING EXECUTIVE ROOM WITH LOUNGE ACCESS...26SQM, STYLISH, VIEW TO STREETS OR COURTYARD...BATHROBE,SLIPPER,TEA/COFFEE...</t>
  </si>
  <si>
    <t>250.95</t>
  </si>
  <si>
    <t>Superior room: Basic tariff TWIN EXECUTIVE ROOM WITH LOUNGE ACCESS...26SQM, STYLISH, VIEW TO STREET OR...</t>
  </si>
  <si>
    <t>256.20</t>
  </si>
  <si>
    <t>292.95</t>
  </si>
  <si>
    <t>Superior room: Basic tariff KING JUNIOR SUITE DOME VIEW AND LOUNGE ACCESS...40SQM 1 ROOM SUITE,WITH LOUNGE...</t>
  </si>
  <si>
    <t>345.45</t>
  </si>
  <si>
    <t>Superior room: Basic tariff KING DUPLEX SUITE DOME VIEW AND LOUNGE ACCESS...90SQM BED/LIVINGROOM 2 FLOORS LOUNGE ACCESS...BATHROBE SLIPPER...</t>
  </si>
  <si>
    <t>DXB</t>
  </si>
  <si>
    <t>481.95</t>
  </si>
  <si>
    <t>523.95</t>
  </si>
  <si>
    <t>Superior room: Basic tariff KING DOME VIEW SUITE WITH LOUNGE ACCESS...90SQM SUITES - BUSINESS HONEYMOON CORNER...EXCLUSIVE SUITES W/LOUNGE...</t>
  </si>
  <si>
    <t>886.20</t>
  </si>
  <si>
    <t>928.20</t>
  </si>
  <si>
    <t>Suite: Basic tariff PRESIDENTIAL SUITE WITH DOME VIEW...120SQM,BED/LIVING/DININGROOM ON 2 FLOORS...LOUNGE ACCESS,KITCHEN,3FLAT...</t>
  </si>
  <si>
    <t>1384.95</t>
  </si>
  <si>
    <t>1426.95</t>
  </si>
  <si>
    <t>Mercure Airport Berlin Tegel</t>
  </si>
  <si>
    <t xml:space="preserve">Mercure Airport Hotel Berlin Tegel </t>
  </si>
  <si>
    <t>172.00</t>
  </si>
  <si>
    <t>Kurt Schumacher Damm 202, Berlin - Reinickendorf, 13405, Germany</t>
  </si>
  <si>
    <t>Standard room: Flex tariff Standard Room with double bed and pull-out bed</t>
  </si>
  <si>
    <t>Superior room: Flex tariff Privilege Room with 1 double bed</t>
  </si>
  <si>
    <t>197.00</t>
  </si>
  <si>
    <t>245.00</t>
  </si>
  <si>
    <t xml:space="preserve">Ocak Apartment &amp; Hotel </t>
  </si>
  <si>
    <t>132.75</t>
  </si>
  <si>
    <t>Jülicher Straße 15, Berlin - Berlin, 13357, Germany</t>
  </si>
  <si>
    <t>142.75</t>
  </si>
  <si>
    <t>191.00</t>
  </si>
  <si>
    <t>NH Berlin City Ost</t>
  </si>
  <si>
    <t xml:space="preserve">NH Berlin City Ost </t>
  </si>
  <si>
    <t>Rathausstr. 2-3, Berlin - Lichtenberg, 10367, Germany</t>
  </si>
  <si>
    <t>arcona living Goethe 87</t>
  </si>
  <si>
    <t>Standard room: Hot tariff Standard Double</t>
  </si>
  <si>
    <t>Goethestr. 87, Berlin - Charlottenburg, 10623, Germany</t>
  </si>
  <si>
    <t>Standard room: Basic tariff Standard Double</t>
  </si>
  <si>
    <t>Steigenberger Hotel Berlin</t>
  </si>
  <si>
    <t xml:space="preserve">Steigenberger </t>
  </si>
  <si>
    <t>Los-Angeles-Platz 1, Berlin - Charlottenburg, 10789, Germany</t>
  </si>
  <si>
    <t>California Am Kurfuerstendamm</t>
  </si>
  <si>
    <t>California am KurfÃ¼rstendamm</t>
  </si>
  <si>
    <t>KurfÃ¼rstendamm 35, 10719, Berlin - Charlottenburg</t>
  </si>
  <si>
    <t>The Westin Grand Berlin</t>
  </si>
  <si>
    <t>Standard room: Basic tariff Deluxe Room, 1 Queen, 24sqm/258sqft-27sqm/291sqft, Wireless internet, for a fee, Wired internet, for a fee...</t>
  </si>
  <si>
    <t xml:space="preserve">Berlin The Westin Grand </t>
  </si>
  <si>
    <t>FRIEDRICHSTRASSE 158 164, Berlin - Mitte, 10117, Germany</t>
  </si>
  <si>
    <t>Standard room: Basic tariff Deluxe Room, 2 Twin/Single Bed(s), 24sqm/258sqft-27sqm/291sqft, Wireless internet, for a fee, Wired internet, for a...</t>
  </si>
  <si>
    <t>Standard room: Basic tariff Garden Deluxe Room, 1 King or 1 Queen, 24sqm/258sqft-27sqm/291sqft, Wireless internet, for a fee, Wired internet...</t>
  </si>
  <si>
    <t>Standard room: Basic tariff Garden Deluxe Room, 2 Twin/Single Bed(s), 24sqm/258sqft-27sqm/291sqft, Wireless internet, for a fee, Wired internet...</t>
  </si>
  <si>
    <t>Standard room: Basic tariff Linden Superior Room, 1 King, 31sqm/334sqft, Wireless internet, for a fee, Wired internet, for a fee, Coffee/tea...</t>
  </si>
  <si>
    <t>Standard room: Basic tariff Linden Superior Room, 2 Twin/Single Bed(s), 31sqm/334sqft, Wireless internet, for a fee, Wired internet, for a fee...</t>
  </si>
  <si>
    <t>334.95</t>
  </si>
  <si>
    <t>Standard room: Basic tariff Themed Suite, 1 King, Bathrooms: 1.5, 70sqm/753sqft, Living/sitting area, Separate living room, Wireless internet...</t>
  </si>
  <si>
    <t>555.45</t>
  </si>
  <si>
    <t>Standard room: Basic tariff SPA Suite, 1 King, Bathrooms: 1.5, Tub with spray jets, 65sqm/699sqft, Separate living room, Wireless internet...</t>
  </si>
  <si>
    <t>597.45</t>
  </si>
  <si>
    <t>628.95</t>
  </si>
  <si>
    <t>Standard room: Basic tariff Grand SPA Suite, 1 King, Bathrooms: 1.5, Tub with spray jets, 90sqm/968sqft, Living/sitting area, Dining area...</t>
  </si>
  <si>
    <t>2100.00</t>
  </si>
  <si>
    <t>2142.00</t>
  </si>
  <si>
    <t>Standard room: Basic tariff Presidential Suite, 1 King, Bathrooms: 1.5, Tub with spray jets, 170sqm/1829sqft, Living/sitting area, Dining area...</t>
  </si>
  <si>
    <t>2625.00</t>
  </si>
  <si>
    <t>Radisson Blu Hotel Berlin</t>
  </si>
  <si>
    <t>Standard room: Hot tariff STANDARD ROOM-2TWINS-NONSMOKING;-FULL PREPAYMENT-NON-REFUNDABLE</t>
  </si>
  <si>
    <t xml:space="preserve">RADISSON BLU BERLIN </t>
  </si>
  <si>
    <t>217.35</t>
  </si>
  <si>
    <t>KARL LIEBKNECHT  STRASSE 3, Berlin - Mitte, 10178, Germany</t>
  </si>
  <si>
    <t>Superior room: Flex tariff SUPERIOR ROOM-1 KING-NONSMOKING;-DOUBLE POINTS AND DOUBLE ELITE QUALIFY</t>
  </si>
  <si>
    <t>357.00</t>
  </si>
  <si>
    <t>Standard room: Basic tariff STANDARD ROOM-2TWINS-NONSMOKING;-FULL PREPAYMENT-NON-REFUNDABLE</t>
  </si>
  <si>
    <t>245.19</t>
  </si>
  <si>
    <t>Standard room: Basic tariff STANDARD ROOM-1 QUEEN-NONSMOKING;-FULL PREPAYMENT-NON-REFUNDABLE</t>
  </si>
  <si>
    <t>Standard room: Basic tariff STANDARD ROOM-1 KING-NONSMOKING;-FULL PREPAYMENT-NON-REFUNDABLE</t>
  </si>
  <si>
    <t>Standard room: Basic tariff STANDARD ROOM-2TWINS-ACCESSIBLE;-FULL PREPAYMENT-NON-REFUNDABLE</t>
  </si>
  <si>
    <t>Superior room: Basic tariff SUPERIOR ROOM-1 QUEEN-NONSMOKING;-FULL PREPAYMENT-NON-REFUNDABLE</t>
  </si>
  <si>
    <t>349.14</t>
  </si>
  <si>
    <t>Superior room: Basic tariff SUPERIOR ROOM-1 KING-NONSMOKING;-FULL PREPAYMENT-NON-REFUNDABLE</t>
  </si>
  <si>
    <t>Superior room: Basic tariff PREMIUM-AQUARIUM VIEW- 2TWINS - NONSMOKING;-FULL PREPAYMENT-NON-REFUNDABLE</t>
  </si>
  <si>
    <t>355.32</t>
  </si>
  <si>
    <t>Superior room: Basic tariff PREMIUM-CATHEDRAL VIEW-2TWINS-NONSMOKING;-FULL PREPAYMENT-NON-REFUNDABLE</t>
  </si>
  <si>
    <t>Superior room: Flex tariff SUPERIOR ROOM-1 QUEEN-NONSMOKING;-DOUBLE POINTS AND DOUBLE ELITE QUALIFY</t>
  </si>
  <si>
    <t>Superior room: Basic tariff PREMIUM-CATHEDRALANDBALCONY-1 KING-NONSMOKING;-FULL PREPAYMENT-NON-REFUNDABLE</t>
  </si>
  <si>
    <t>378.95</t>
  </si>
  <si>
    <t>Superior room: Basic tariff PREMIUM-CATHEDRALANDBALCONY-2TWINS-NONSMOKING;-FULL PREPAYMENT-NON-REFUNDABLE</t>
  </si>
  <si>
    <t>383.16</t>
  </si>
  <si>
    <t>Superior room: Basic tariff PREMIUM- CATHEDRAL VIEW-1 QUEEN-NONSMOKING;-FULL PREPAYMENT-NON-REFUNDABLE</t>
  </si>
  <si>
    <t>Superior room: Flex tariff PREMIUM-AQUARIUM VIEW- 2TWINS - NONSMOKING;-DOUBLE POINTS AND DOUBLE ELITE QUALIFY</t>
  </si>
  <si>
    <t>394.80</t>
  </si>
  <si>
    <t>Superior room: Flex tariff PREMIUM- CATHEDRAL VIEW-1 QUEEN-NONSMOKING;-DOUBLE POINTS AND DOUBLE ELITE QUALIFY</t>
  </si>
  <si>
    <t>Superior room: Flex tariff PREMIUM-CATHEDRAL VIEW-2TWINS-NONSMOKING;-DOUBLE POINTS AND DOUBLE ELITE QUALIFY</t>
  </si>
  <si>
    <t>406.79</t>
  </si>
  <si>
    <t xml:space="preserve">Spree-idyll </t>
  </si>
  <si>
    <t>MÃ¼ggelseedamm 70, 12587, Berlin - KÃ¶penick</t>
  </si>
  <si>
    <t>The Weinmeister -Adults only-</t>
  </si>
  <si>
    <t>Standard room: Hot tariff Standard Room, 1 Queen Bed</t>
  </si>
  <si>
    <t>Weinmeisterstr. 2, 10178, Berlin - Mitte</t>
  </si>
  <si>
    <t>Standard room: Basic tariff Large Room</t>
  </si>
  <si>
    <t>Mercure Moa Berlin</t>
  </si>
  <si>
    <t xml:space="preserve">Mercure Hotel MOA Berlin </t>
  </si>
  <si>
    <t>Stephanstrasse 41, Berlin - Tiergarten, 10559, Germany</t>
  </si>
  <si>
    <t>Standard room: Flex tariff Standard Room with double bed and extra bed</t>
  </si>
  <si>
    <t>Business room: Flex tariff Executive Suites</t>
  </si>
  <si>
    <t>pentahotel KÃ¶penick</t>
  </si>
  <si>
    <t>Standard room: Basic tariff penta Plus Room</t>
  </si>
  <si>
    <t>Room with river view: Flex tariff This room offers a river view and contains a shower/toilet or bathtub/toilet.</t>
  </si>
  <si>
    <t>108.20</t>
  </si>
  <si>
    <t xml:space="preserve">Bel Air </t>
  </si>
  <si>
    <t>91.00</t>
  </si>
  <si>
    <t>Hagenstr. 1a, Berlin - Pankow, 13125, Germany</t>
  </si>
  <si>
    <t>107.00</t>
  </si>
  <si>
    <t>Holiday Inn Express berlin City Centre West</t>
  </si>
  <si>
    <t>Standard room: Basic tariff 1 BED WHEELCHAIR ACCESSIBLE NONSMOKING; FEEL YOURSELF AT HOME AND ENJOY YOUR STAY IN ONE OF OUR STANDARD ROOMS ...</t>
  </si>
  <si>
    <t xml:space="preserve">Holiday Inn Express BERLIN CITY CENTRE-WEST </t>
  </si>
  <si>
    <t>Kurfuerstenstrasse 78, 10787, Berlin - Tiergarten</t>
  </si>
  <si>
    <t>Standard room: Basic tariff STANDARD ROOM; WHEN YOU ARRIVE WE WILL DO OUR BEST TO MEET YOUR ROOM BED TYPE AND SMOKING PREFERENCES THESE ARE...</t>
  </si>
  <si>
    <t>Standard room: Basic tariff 2 SINGLE BEDS NONSMOKING; FEEL YOURSELF AT HOME AND ENJOY YOUR STAY IN ONE OF OUR STANDARD ROOMS WITH TWO SEPARATE...</t>
  </si>
  <si>
    <t>Standard room: Basic tariff 1 DOUBLE ROOM WITH SOFA BED NONSMOKING; OUR DOUBLE ROOMS WITH SOFA BED IDEALLY FITS FOR FAMILIES UP TO 2 ADULTS AND ...</t>
  </si>
  <si>
    <t>Steigenberger Hotel am Kanzleramt</t>
  </si>
  <si>
    <t>Steigenberger Am Kanzleramt</t>
  </si>
  <si>
    <t>Ella-Trebe-Str. 5, Berlin - Mitte, 10557, Germany</t>
  </si>
  <si>
    <t>229.95</t>
  </si>
  <si>
    <t xml:space="preserve">Select Hotel Berlin Spiegelturm </t>
  </si>
  <si>
    <t>Standard room: Hot tariff Exclusive Double Room</t>
  </si>
  <si>
    <t>132.91</t>
  </si>
  <si>
    <t>Freiheit 5, Berlin - Spandau, 13597, Germany</t>
  </si>
  <si>
    <t xml:space="preserve">Garden Boutique Hotel </t>
  </si>
  <si>
    <t>153.90</t>
  </si>
  <si>
    <t>Invalidenstr. 122, Berlin - Mitte, 10115, Germany</t>
  </si>
  <si>
    <t>Mercure Berlin Alexanderplatz</t>
  </si>
  <si>
    <t>Standard room: Flex tariff Standard Room with twin beds</t>
  </si>
  <si>
    <t xml:space="preserve">Mercure Hotel Berlin am Alexanderplatz </t>
  </si>
  <si>
    <t>Mollstrasse 4, Berlin - Mitte, 10178, Germany</t>
  </si>
  <si>
    <t>140.00</t>
  </si>
  <si>
    <t>Standard room: Flex tariff Standard Room with double bed, sofa and balcony</t>
  </si>
  <si>
    <t>Almodovar Hotel Biohotel</t>
  </si>
  <si>
    <t>AlmodÃ³var Biohotel</t>
  </si>
  <si>
    <t>197.10</t>
  </si>
  <si>
    <t>Boxhagener Str. 83, 10245, Berlin - Friedrichshain</t>
  </si>
  <si>
    <t>219.00</t>
  </si>
  <si>
    <t>274.00</t>
  </si>
  <si>
    <t>Quentin Design Berlin Hotel</t>
  </si>
  <si>
    <t>Budget room: Hot tariff Economy Double Room, 1 Queen Bed</t>
  </si>
  <si>
    <t xml:space="preserve">Quentin Design </t>
  </si>
  <si>
    <t>Kalckreuthstr. 12, Berlin - Schöneberg, 10777, Germany</t>
  </si>
  <si>
    <t>Budget room: Basic tariff Economy Double Room, 1 Queen Bed</t>
  </si>
  <si>
    <t>Superior room: Basic tariff Luxury Double Room</t>
  </si>
  <si>
    <t>Louisa's Place</t>
  </si>
  <si>
    <t>Suite: Hot tariff Deluxe Suite</t>
  </si>
  <si>
    <t xml:space="preserve">Louisa`s Place </t>
  </si>
  <si>
    <t>224.40</t>
  </si>
  <si>
    <t>KurfÃ¼rstendamm 160, 10709, Berlin - Wilmersdorf</t>
  </si>
  <si>
    <t xml:space="preserve">DÃ¤meritz Seehotel </t>
  </si>
  <si>
    <t>124.20</t>
  </si>
  <si>
    <t>KanalstraÃe 38 - 39, 12589, Berlin - Berlin</t>
  </si>
  <si>
    <t xml:space="preserve">Living Hotel Berlin Mitte </t>
  </si>
  <si>
    <t>149.40</t>
  </si>
  <si>
    <t>Neue Ross Str. 13, 10179, Berlin - Mitte</t>
  </si>
  <si>
    <t>Apartment: Basic tariff Business Apartment, 1 Bedroom, Kitchenette, River View</t>
  </si>
  <si>
    <t>162.90</t>
  </si>
  <si>
    <t>Superior room: Basic tariff Deluxe Double Room, 1 Bedroom</t>
  </si>
  <si>
    <t>183.60</t>
  </si>
  <si>
    <t>223.80</t>
  </si>
  <si>
    <t xml:space="preserve">Patrick Hellmann Schlosshotel </t>
  </si>
  <si>
    <t>Brahmsstr. 10, Berlin - Grunewald, 14193, Germany</t>
  </si>
  <si>
    <t>277.00</t>
  </si>
  <si>
    <t>610.00</t>
  </si>
  <si>
    <t>668.00</t>
  </si>
  <si>
    <t xml:space="preserve">Novum Franke am KurfÃ¼rstendamm </t>
  </si>
  <si>
    <t>66.72</t>
  </si>
  <si>
    <t>Albrecht-Achilles-Str. 57, 10709, Berlin - Wilmersdorf</t>
  </si>
  <si>
    <t>78.50</t>
  </si>
  <si>
    <t>88.50</t>
  </si>
  <si>
    <t>Kubrat an der Spree</t>
  </si>
  <si>
    <t>Kubrat An der Spree</t>
  </si>
  <si>
    <t>82.00</t>
  </si>
  <si>
    <t>Freiheit 10/11, Berlin - Köpenick, 12555, Germany</t>
  </si>
  <si>
    <t>Holiday Inn Berlin Centre Alexanderplatz</t>
  </si>
  <si>
    <t>Superior room: Basic tariff DELUXE ROOM; OUR SPACIOUS NON SMOKING DELUXE ROOMS WITH KING OR TWIN BED WOODEN FLOOR LCD FLAT SCREEN TV KETTLE...</t>
  </si>
  <si>
    <t xml:space="preserve">Holiday Inn BERLIN - CENTRE ALEXANDERPLATZ </t>
  </si>
  <si>
    <t>Theanolte-Baehnisch-Strasse 2, 10178, Berlin - Mitte</t>
  </si>
  <si>
    <t>Business room: Basic tariff 1 DOUBLE EXECUTIVE NON SMOKING; OUR EXECUTIVE RMS HAVE MUCH MORE SPACE AND PARTIALLY A BALCONY WITH A NICE VIEW...</t>
  </si>
  <si>
    <t>203.70</t>
  </si>
  <si>
    <t>218.40</t>
  </si>
  <si>
    <t>228.90</t>
  </si>
  <si>
    <t xml:space="preserve">Rheinsberg am See </t>
  </si>
  <si>
    <t>100.80</t>
  </si>
  <si>
    <t>Finsterwalder Str. 64, Berlin - Reinickendorf, 13435, Germany</t>
  </si>
  <si>
    <t>Exe Hotel Klee Berlin Excellence Class</t>
  </si>
  <si>
    <t>Bundesallee 75, Berlin - Schöneberg, 12161, Germany</t>
  </si>
  <si>
    <t>TRYP by Wyndham Berlin City East</t>
  </si>
  <si>
    <t>Good Morning + Berlin City East</t>
  </si>
  <si>
    <t>67.00</t>
  </si>
  <si>
    <t>Ruschestr. 45, 10367, Berlin - Lichtenberg</t>
  </si>
  <si>
    <t>Generator Berlin Prenzlauer Berg</t>
  </si>
  <si>
    <t xml:space="preserve">Generator Hostel Berlin Prenzlauer Berg </t>
  </si>
  <si>
    <t>Storkower Str. 160, Berlin - Prenzlauer Berg, 10407, Germany</t>
  </si>
  <si>
    <t xml:space="preserve">Mercure Hotel Berlin City West </t>
  </si>
  <si>
    <t>Superior room: Flex tariff Superior Room with 1 queen-size bed</t>
  </si>
  <si>
    <t>Ohmstrasse  4-6, Berlin - Charlottenburg, 13629, Germany</t>
  </si>
  <si>
    <t>Suite: Flex tariff Junior Suite with 1 queen-size bed</t>
  </si>
  <si>
    <t>144.00</t>
  </si>
  <si>
    <t>Adagio Berlin Kurfurstendamm</t>
  </si>
  <si>
    <t>Apartment: Flex tariff Studio for 2 people</t>
  </si>
  <si>
    <t xml:space="preserve">Aparthotel Adagio Berlin KurfÃ¼rstendamm </t>
  </si>
  <si>
    <t>Lietzenburger Strasse 89 A, 10719, Berlin - Wilmersdorf</t>
  </si>
  <si>
    <t>150.00</t>
  </si>
  <si>
    <t>Apartment: Flex tariff Apartment with 1 bedroom for 4 people</t>
  </si>
  <si>
    <t>248.00</t>
  </si>
  <si>
    <t>270.00</t>
  </si>
  <si>
    <t>InterContinental Berlin</t>
  </si>
  <si>
    <t>Superior room: Hot tariff SUPERIOR ROOM; HAVE A RESTFUL STAY IN YOUR AC 30 SQM BEDRM. ENJOY DRINKS FROM THE MINIBAR.GET TO WORK W FREE BASIC...</t>
  </si>
  <si>
    <t xml:space="preserve">InterContinental Hotels BERLIN </t>
  </si>
  <si>
    <t>Budapester Strasse 2, Berlin - Tiergarten, 10787, Germany</t>
  </si>
  <si>
    <t>Superior room: Basic tariff SUPERIOR ROOM; HAVE A RESTFUL STAY IN YOUR AC 30 SQM BEDRM. ENJOY DRINKS FROM THE MINIBAR.GET TO WORK W FREE BASIC...</t>
  </si>
  <si>
    <t>Superior room: Basic tariff KING DELUXE; LOOK FORWARD TO A RELAXING STAY IN OUR ELEGANTLY APPOINTED AND COMFORTABLE 42SQM LARGE DELUXE ROOMS...</t>
  </si>
  <si>
    <t>Suite: Basic tariff JUNIOR SUITE; THIS STE OFFERS CONVENIENCE ON 48 SQM W SEPARATED RMS FOR LIVING AND SLEEPING HAVE EVERY COMFORT OF...</t>
  </si>
  <si>
    <t>313.95</t>
  </si>
  <si>
    <t>Business room: Basic tariff KING BED CLUB INTERCONTINENTAL; SPACIOUS AND COMFORTABLE ROOM 30 SQUARE METRE ON THE HIGHER FLOORS W EXCLUSIVE...</t>
  </si>
  <si>
    <t>319.20</t>
  </si>
  <si>
    <t>329.70</t>
  </si>
  <si>
    <t>MEININGER Alexanderplatz</t>
  </si>
  <si>
    <t>Schönhauser Allee 19, Berlin - Prenzlauer Berg, 10435, Germany</t>
  </si>
  <si>
    <t>Upper Room Hotel</t>
  </si>
  <si>
    <t xml:space="preserve">Upper Room </t>
  </si>
  <si>
    <t>Rankestr. 3, Berlin - Charlottenburg, Wilmersdorf, 10789, Germany</t>
  </si>
  <si>
    <t>105.00</t>
  </si>
  <si>
    <t>Family room: Basic tariff Family Quadruple Room</t>
  </si>
  <si>
    <t xml:space="preserve">GrÃ¼nau </t>
  </si>
  <si>
    <t>104.50</t>
  </si>
  <si>
    <t>Kablower Weg 87, 12526, Berlin - GrÃ¼nau</t>
  </si>
  <si>
    <t>113.30</t>
  </si>
  <si>
    <t>137.10</t>
  </si>
  <si>
    <t>Family room: Flex tariff Family Room</t>
  </si>
  <si>
    <t>157.34</t>
  </si>
  <si>
    <t>190.34</t>
  </si>
  <si>
    <t>Crowne Plaza Berlin City Centre</t>
  </si>
  <si>
    <t>Standard room: Basic tariff STANDARD ROOM; BED AND SMOKING PREFERENCE WILL BE ALLOCATED UPON ARRIVAL. HAVE A RESTFUL STAY IN OUR 25 SQM AIR...</t>
  </si>
  <si>
    <t xml:space="preserve">Crowne Plaza BERLIN - CITY CTR NURNBERGER </t>
  </si>
  <si>
    <t>Nuernberger Strasse 65, 10787, Berlin - Charlottenburg</t>
  </si>
  <si>
    <t>Superior room: Basic tariff SUPERIOR ROOM; BED AND SMOKING PREFERENCE WILL BE ALLOCATED UPON ARRIVAL. RELAX IN OUR SUPERIOR ROOM WITH AIR CON...</t>
  </si>
  <si>
    <t>Business room: Basic tariff KING EXECUTIVE NONSMOKING; FEEL AT HOME IN OUR AIR CONDITIONED EXECUTIVE ROOMS ON THE UPPER FLOORS WITH RELAXING...</t>
  </si>
  <si>
    <t>Business room: Basic tariff TWIN EXECUTIVE ROOM NONSMOKING; FEEL AT HOME IN OUR AIR CONDITIONED EXECUTIVE ROOMS ON THE UPPER FLOORS WITH...</t>
  </si>
  <si>
    <t>Suite: Basic tariff KING SUITE NONSMOKING; YOUR 50 SQM SUITE HAS A SEPARATE LIVING ROOM AND SEATING AREA WHICH CAN BE USED AS SOFA BED...</t>
  </si>
  <si>
    <t>Palace am KurfÃ¼rstendamm</t>
  </si>
  <si>
    <t>Budapester Str. 45, 10787, Berlin - Charlottenburg</t>
  </si>
  <si>
    <t xml:space="preserve">Hotel am Wasserturm </t>
  </si>
  <si>
    <t>Staakener StraÃe 23, 13581, Berlin - Spandau</t>
  </si>
  <si>
    <t>ibis Berlin Spandau</t>
  </si>
  <si>
    <t xml:space="preserve">ibis Berlin Spandau </t>
  </si>
  <si>
    <t>102.00</t>
  </si>
  <si>
    <t>Klosterstrasse 4, Berlin - Spandau, 13581, Germany</t>
  </si>
  <si>
    <t xml:space="preserve">Calma Berlin Mitte </t>
  </si>
  <si>
    <t>160.54</t>
  </si>
  <si>
    <t>Linienstr. 139-140, Berlin - Mitte, 10115, Germany</t>
  </si>
  <si>
    <t>Family room: Basic tariff Family Triple Room</t>
  </si>
  <si>
    <t>189.42</t>
  </si>
  <si>
    <t>231.12</t>
  </si>
  <si>
    <t>Provocateur Hotel</t>
  </si>
  <si>
    <t xml:space="preserve">Provocateur </t>
  </si>
  <si>
    <t>165.00</t>
  </si>
  <si>
    <t>Brandenburgische Str. 21, Berlin - Berlin, 10707, Germany</t>
  </si>
  <si>
    <t>265.00</t>
  </si>
  <si>
    <t>Akademie SchmÃ¶ckwitz</t>
  </si>
  <si>
    <t>Wernsdorfer Str. 43, 12527, Berlin - SchmÃ¶ckwitz</t>
  </si>
  <si>
    <t>171.00</t>
  </si>
  <si>
    <t>Novum Lichtburg am KurfÃ¼rstendamm</t>
  </si>
  <si>
    <t>113.47</t>
  </si>
  <si>
    <t>Paderborner Str. 10, 10709, Berlin - Wilmersdorf</t>
  </si>
  <si>
    <t>133.51</t>
  </si>
  <si>
    <t>Hotel-Garni An der Weide</t>
  </si>
  <si>
    <t>65.00</t>
  </si>
  <si>
    <t>Alt-Mahlsdorf 20, 12623, Berlin - Marzahn-Hellersdorf</t>
  </si>
  <si>
    <t>Apartment: Basic tariff Standard Apartment, 1 Bedroom</t>
  </si>
  <si>
    <t>Zoo Berlin</t>
  </si>
  <si>
    <t xml:space="preserve">Hotel Zoo Berlin </t>
  </si>
  <si>
    <t>Kurfürstendamm 25, Berlin - Charlottenburg, 10719, Germany</t>
  </si>
  <si>
    <t>Estrel Hotel Berlin</t>
  </si>
  <si>
    <t>117.60</t>
  </si>
  <si>
    <t>Sonnenallee  225, Berlin - Neukölln, 12057, Germany</t>
  </si>
  <si>
    <t>Azimut Hotel City South Berlin</t>
  </si>
  <si>
    <t xml:space="preserve">AZIMUT Hotel City South Berlin </t>
  </si>
  <si>
    <t>Rudower Str. 90-94, Berlin - Neukölln, 12351, Germany</t>
  </si>
  <si>
    <t xml:space="preserve">Otto </t>
  </si>
  <si>
    <t>173.70</t>
  </si>
  <si>
    <t>Knesebeckstraße 10, Berlin - Charlottenburg, 10623, Germany</t>
  </si>
  <si>
    <t>Standard room: Basic tariff Standard Double or Twin Room</t>
  </si>
  <si>
    <t>206.10</t>
  </si>
  <si>
    <t>MEININGER Airport</t>
  </si>
  <si>
    <t>Alexander-Meißner-Str. 1, Berlin - Schönefeld, 12526, Germany</t>
  </si>
  <si>
    <t>Pankow</t>
  </si>
  <si>
    <t xml:space="preserve">Pankow </t>
  </si>
  <si>
    <t>Pasewalker Str. 14-15, Berlin - Pankow, 13127, Germany</t>
  </si>
  <si>
    <t xml:space="preserve">Artim </t>
  </si>
  <si>
    <t>Fuggerstr. 20, Berlin - Schöneberg, 10777, Germany</t>
  </si>
  <si>
    <t>Hotel Berlin Mitte managed by Meli</t>
  </si>
  <si>
    <t>Standard room: Hot tariff STANDARD ROOM; 21 mÂ², double/twin beds, WiFi, shower, Safe; A/C, Minibar, Sat-TV, Hairdryer</t>
  </si>
  <si>
    <t xml:space="preserve">Hotel Berlin Mitte managed by MeliÃ¡ </t>
  </si>
  <si>
    <t>Chausseestr. 33, 10115, Berlin - Mitte</t>
  </si>
  <si>
    <t>Standard room: Basic tariff STANDARD ROOM; 21 mÂ², double/twin beds, WiFi, shower, Safe; A/C, Minibar, Sat-TV, Hairdryer</t>
  </si>
  <si>
    <t>185.00</t>
  </si>
  <si>
    <t>Superior room: Basic tariff SUPERIOR ROOM; 21 mÂ², double-twin, high speed Wifi, shower; courtyard view, water, Safe, Minibar, Sat-TV</t>
  </si>
  <si>
    <t>Superior room: Basic tariff PREMIUM ROOM; 25 mÂ², king/twin, high speed Wifi, iron; coffee/tea, free Minibar, bathrobe, slippers</t>
  </si>
  <si>
    <t>206.00</t>
  </si>
  <si>
    <t>212.00</t>
  </si>
  <si>
    <t>215.00</t>
  </si>
  <si>
    <t>222.00</t>
  </si>
  <si>
    <t>242.00</t>
  </si>
  <si>
    <t>251.00</t>
  </si>
  <si>
    <t>Seminaris CampusHotel Berlin</t>
  </si>
  <si>
    <t>Seminaris CampusHotel</t>
  </si>
  <si>
    <t>107.10</t>
  </si>
  <si>
    <t>Takustr. 39, Berlin - Dahlem, 14195, Germany</t>
  </si>
  <si>
    <t>Superior room: Flex tariff Comfort Twin Room</t>
  </si>
  <si>
    <t xml:space="preserve">Capri by Fraser Berlin </t>
  </si>
  <si>
    <t>Scharrenstraße 22, Berlin - Berlin, 10178, Germany</t>
  </si>
  <si>
    <t xml:space="preserve">MEININGER Hotel Berlin Tiergarten </t>
  </si>
  <si>
    <t>Turmstraße 25-26, Berlin - Berlin, 10559, Germany</t>
  </si>
  <si>
    <t>TITANIC Comfort Berlin Mitte</t>
  </si>
  <si>
    <t>Titanic Comfort Mitte</t>
  </si>
  <si>
    <t>Elisabeth-Mara-Str. 4, Berlin - Mitte, 10117, Germany</t>
  </si>
  <si>
    <t xml:space="preserve">LindemannÂ´s </t>
  </si>
  <si>
    <t>110.88</t>
  </si>
  <si>
    <t>Potsdamer Str. 171-173, 10783, Berlin - SchÃ¶neberg</t>
  </si>
  <si>
    <t>Family room: Basic tariff Family &amp; Friends</t>
  </si>
  <si>
    <t>168.63</t>
  </si>
  <si>
    <t>224.23</t>
  </si>
  <si>
    <t>A&amp;O Berlin Kolumbus</t>
  </si>
  <si>
    <t xml:space="preserve">a&amp;o Berlin Kolumbus </t>
  </si>
  <si>
    <t>68.82</t>
  </si>
  <si>
    <t>Genslerstr. 18, Berlin - Lichtenberg, 13055, Germany</t>
  </si>
  <si>
    <t>Moxy Berlin Humboldthain Park</t>
  </si>
  <si>
    <t>Standard room: Basic tariff 1 Queen or 1 Double, 19sqm/204sqft, Living/sitting area, Wireless internet, complimentary, 43in/109cm LED TV</t>
  </si>
  <si>
    <t xml:space="preserve">MOXY Berlin Humboldthain Park </t>
  </si>
  <si>
    <t>130.20</t>
  </si>
  <si>
    <t>Hochstraße 2, Berlin - Berlin, 13357, Germany</t>
  </si>
  <si>
    <t>Standard room: Basic tariff 1 King, 19sqm/204sqft, Wireless internet, complimentary, 43in/109cm LED TV</t>
  </si>
  <si>
    <t>140.70</t>
  </si>
  <si>
    <t>Air in Berlin Hotel</t>
  </si>
  <si>
    <t>Standard room: Basic tariff Standard Double Room, 1 Double Bed</t>
  </si>
  <si>
    <t xml:space="preserve">Air in Berlin </t>
  </si>
  <si>
    <t>97.00</t>
  </si>
  <si>
    <t>Ansbacher Str. 6, Berlin - Schöneberg, 10787, Germany</t>
  </si>
  <si>
    <t>Grenzfall</t>
  </si>
  <si>
    <t xml:space="preserve">Grenzfall </t>
  </si>
  <si>
    <t>Ackerstr. 136, Berlin - Mitte, 13355, Germany</t>
  </si>
  <si>
    <t>Clipper City Home</t>
  </si>
  <si>
    <t>Clipper City Home Apartments</t>
  </si>
  <si>
    <t>Behrenstr. 47, Berlin - Mitte, 10117, Germany</t>
  </si>
  <si>
    <t>NH Berlin City West</t>
  </si>
  <si>
    <t xml:space="preserve">NH Berlin City West </t>
  </si>
  <si>
    <t>Bundesallee 36-37, Berlin - Wilmersdorf, 10717, Germany</t>
  </si>
  <si>
    <t xml:space="preserve">Novum Aldea Berlin Centrum </t>
  </si>
  <si>
    <t>91.80</t>
  </si>
  <si>
    <t>Bülowstr. 20-22, Berlin - Schöneberg, 10783, Germany</t>
  </si>
  <si>
    <t>Family room: Basic tariff Family room 4 People</t>
  </si>
  <si>
    <t>149.65</t>
  </si>
  <si>
    <t xml:space="preserve">Dorint </t>
  </si>
  <si>
    <t>Standard room: Flex tariff Standard Double Room</t>
  </si>
  <si>
    <t>Rudower Chausee 15, Berlin - Adlershof, 12489, Germany</t>
  </si>
  <si>
    <t>155.00</t>
  </si>
  <si>
    <t>Catalonia Berlin Mitte</t>
  </si>
  <si>
    <t xml:space="preserve">Catalonia Berlin Mitte </t>
  </si>
  <si>
    <t>Köpenicker Str. 80-82, Berlin - Mitte, 10179, Germany</t>
  </si>
  <si>
    <t>154.53</t>
  </si>
  <si>
    <t>Holiday Inn Express Berlin City Centre</t>
  </si>
  <si>
    <t>Standard room: Basic tariff STANDARD ROOM; BED TYPE CANNOT BE GUARANTEED AS IT WILL BE ALLOCATED UPON ARRIVAL BASED ON AVAILABILITY. 18 SQM...</t>
  </si>
  <si>
    <t xml:space="preserve">Holiday Inn Express BERLIN CITY CENTRE </t>
  </si>
  <si>
    <t>Stresemannstrasse 49, Berlin - Berlin, 10963, Germany</t>
  </si>
  <si>
    <t>Standard room: Basic tariff 2 SINGLE BEDS; ROOM WITH 2 SINGLE BEDS, 18 SQM, DECORATED IN A FRESH COLOUR SCHEME, HIGH-QUALITY BEDS WITH PILLOW...</t>
  </si>
  <si>
    <t>Standard room: Basic tariff 1 QUEEN BED WITH 1 SOFA BED; ROOM WITH QUEEN BED AND SOFA BED, 18 SQM, HIGH-QUALITY BEDS WITH PILLOW MENU, POWER...</t>
  </si>
  <si>
    <t>Standard room: Basic tariff 1 QUEEN BED WHEELCHAIR ACCESS; ROOM WITH HIGH-QUALITY QUEEN BED AND PILLOW MENU, 18 SQM, DECORATED IN A FRESH COLOUR...</t>
  </si>
  <si>
    <t>Superior room: Basic tariff BUSINESS ROOM; ROOM WITH HIGH QUALITY BED AND PILLOW MENU, 18 SQM,
DECORATED IN A FRESH COLOUR SCHEME, REFRESHING...</t>
  </si>
  <si>
    <t xml:space="preserve">Hotel Alexander KurfÃ¼rstendamm </t>
  </si>
  <si>
    <t>Pariser Str. 37, 10707, Berlin - Wilmersdorf</t>
  </si>
  <si>
    <t>Superior room: Basic tariff Comfort Triple Room</t>
  </si>
  <si>
    <t>Residenz Am Deutschen Theater</t>
  </si>
  <si>
    <t>ApartHotel Residenz Am Deutschen Theater</t>
  </si>
  <si>
    <t>186.50</t>
  </si>
  <si>
    <t>Reinhardtstr. 27a-31, Berlin - Mitte, 10117, Germany</t>
  </si>
  <si>
    <t>Holiday Inn Berlin Airport Conference Center</t>
  </si>
  <si>
    <t>Standard room: Basic tariff STANDARD ROOM; WHEN YOU ARRIVE WE WILL DO OUR BEST TO MEET YOUR PREFERENCES. THESE ARE SUBJECT TO AVAILABILITY AND...</t>
  </si>
  <si>
    <t xml:space="preserve">Holiday Inn BERLIN AIRPORT - CONF CENTRE </t>
  </si>
  <si>
    <t>Standard room: Basic tariff 1 DOUBLE BED NONSMOKING; ENJOY YOUR STAY IN OUR MODERN STYLE ROOM WITH SOUNDPROOF WINDOWS TO OPEN AND AIR CON.THE...</t>
  </si>
  <si>
    <t>Superior room: Basic tariff 1 BED SUPERIOR 2 PERS NONSMOKING; ENJOY YOUR STAY IN OUR NEW 21SQM SUPERIOR RMS.CONTEMPORARY DESIGN AND CREATIVITY...</t>
  </si>
  <si>
    <t>Superior room: Basic tariff DELUXE ROOM; DELUXE ROOM</t>
  </si>
  <si>
    <t>Superior room: Basic tariff 1BD EXECUTIVE NONSMOKING; ENJOY MORE SPACE. THE ROOMS OFFER ENOUGH SPACE FOR UP TO 4 PEOPLE. A SEATING AREA A WORK...</t>
  </si>
  <si>
    <t>146.00</t>
  </si>
  <si>
    <t>156.00</t>
  </si>
  <si>
    <t>Adlon Kempinski Berlin</t>
  </si>
  <si>
    <t xml:space="preserve">Adlon Kempinski </t>
  </si>
  <si>
    <t>Unter den Linden 77, Berlin - Mitte, 10117, Germany</t>
  </si>
  <si>
    <t>580.00</t>
  </si>
  <si>
    <t>940.00</t>
  </si>
  <si>
    <t xml:space="preserve">enjoy hostel Berlin City West </t>
  </si>
  <si>
    <t>108.89</t>
  </si>
  <si>
    <t>Kalischer Str. 38, Berlin - Wilmersdorf, 10713, Germany</t>
  </si>
  <si>
    <t xml:space="preserve">Down Town Motel </t>
  </si>
  <si>
    <t>Müggelheimer Damm 273, Berlin - Köpenick, 12559, Germany</t>
  </si>
  <si>
    <t>Grimm's</t>
  </si>
  <si>
    <t>Apartment: Hot tariff Apartment, 2 Bedrooms</t>
  </si>
  <si>
    <t xml:space="preserve">GrimmÂ´s Hotel </t>
  </si>
  <si>
    <t>226.80</t>
  </si>
  <si>
    <t>Apartment: Flex tariff Apartment, 2 Bedrooms</t>
  </si>
  <si>
    <t>300.25</t>
  </si>
  <si>
    <t xml:space="preserve">Siegfriedshof </t>
  </si>
  <si>
    <t>Siegfriedstr.204, Berlin - Lichtenberg, 10365, Germany</t>
  </si>
  <si>
    <t>160.00</t>
  </si>
  <si>
    <t xml:space="preserve">GÃ¤stehaus Lazarus </t>
  </si>
  <si>
    <t>Bernauer StraÃe 115, 13355, Berlin - Berlin</t>
  </si>
  <si>
    <t xml:space="preserve">Metropolitan </t>
  </si>
  <si>
    <t>93.28</t>
  </si>
  <si>
    <t>Schaperstraße 36, Berlin - Charlottenburg, 10719, Germany</t>
  </si>
  <si>
    <t>Eurostars Berlin</t>
  </si>
  <si>
    <t>Friedrichstr. 99, Berlin - Mitte, 10117, Germany</t>
  </si>
  <si>
    <t>Crowne Plaza Potsdamer Platz</t>
  </si>
  <si>
    <t>Standard room: Hot tariff STANDARD ROOM; OUR 24 SQM MODERN STANDARD ROOMS WILL GUARANTEE YOU A COMFORTABLE STAY. THE FULLY EQUIPPED ROOMS...</t>
  </si>
  <si>
    <t xml:space="preserve">Crowne Plaza BERLIN - POTSDAMER PLATZ </t>
  </si>
  <si>
    <t>Hallesche Str 10, 10963, Berlin - Mitte</t>
  </si>
  <si>
    <t>Standard room: Basic tariff STANDARD ROOM; OUR 24 SQM MODERN STANDARD ROOMS WILL GUARANTEE YOU A COMFORTABLE STAY. THE FULLY EQUIPPED ROOMS...</t>
  </si>
  <si>
    <t>Superior room: Basic tariff QUEEN SUPERIOR ROOM NON SMOKING; 28SQM SPACIOUS MODERN ROOM W EQUIPPED WITH AC FREE WIFI HSIA INTELLIGENT TV...</t>
  </si>
  <si>
    <t>Superior room: Basic tariff DELUXE ROOM; UPGRADE TO THE MODERN DELUXE ROOMS LOCATED ON THE TOP FLOORS THE FULLY EQUIPPED ROOMS EMBRACE A...</t>
  </si>
  <si>
    <t>Business room: Basic tariff KNG EXECUTIVE NONSMOKING; UPGRADE TO ONE OF OUR MODERN 32 SQM EXECUTIVE ROOMS WITH ACCESS TO THE CLUB LOUNGE AND...</t>
  </si>
  <si>
    <t>Suite: Basic tariff 1 KING JUNIOR SUITE NON SMOKING; ENJOY OUR EXCLUSIVE, SPACIOUS 34 SQM JUNIOR SUITES WHICH WILL ENSURE THE BEST...</t>
  </si>
  <si>
    <t>277.20</t>
  </si>
  <si>
    <t>298.20</t>
  </si>
  <si>
    <t>Best Western Hotel Kantstrasse Berlin</t>
  </si>
  <si>
    <t>Business room: Hot tariff Business Room, 1 Double Bed</t>
  </si>
  <si>
    <t>Kantstr. 111, Berlin - Charlottenburg, 10627, Germany</t>
  </si>
  <si>
    <t>Business room: Basic tariff Business Room, 1 Double Bed</t>
  </si>
  <si>
    <t xml:space="preserve">Hampton by Hilton Berlin City Centre Alexanderplatz </t>
  </si>
  <si>
    <t>Standard room: Basic tariff QUEEN ROOM WITH CITY VIEW...FREE WI-FI/HOT BREAKFAST INCLUDED/HDTV/SAFE...WORK AREA/COFFEE-TEA FACILITIES/WALKIN...</t>
  </si>
  <si>
    <t>128.10</t>
  </si>
  <si>
    <t>Otto-Braun-Strae 69, Berlin - Berlin, 10178, Germany</t>
  </si>
  <si>
    <t>Standard room: Basic tariff QUEEN ACCESSIBLE ROOM...FREE WI-FI/HOT BREAKFAST INCLUDED/HDTV/SAFE...WORK AREA/COFFEE-TEA FACILITIES/ROLLIN SHOWER...</t>
  </si>
  <si>
    <t>Hotel am Steinplatz, Autograph Collection</t>
  </si>
  <si>
    <t>Standard room: Basic tariff Deluxe Room, 1 King or 2 Twin/Single Bed(s), 22sqm/237sqft-30sqm/323sqft, Wireless internet, complimentary, Wired...</t>
  </si>
  <si>
    <t xml:space="preserve">Hotel am Steinplatz Autograph Collection </t>
  </si>
  <si>
    <t>278.25</t>
  </si>
  <si>
    <t>Steinplatz 4, Berlin - Berlin, 10623, Germany</t>
  </si>
  <si>
    <t>309.75</t>
  </si>
  <si>
    <t>Superior room: Basic tariff Superior Room, 1 King or 2 Twin/Single Bed(s), 31sqm/334sqft-34sqm/366sqft, Wireless internet, complimentary, Wired...</t>
  </si>
  <si>
    <t>325.50</t>
  </si>
  <si>
    <t>446.25</t>
  </si>
  <si>
    <t>Junior suite: Basic tariff Suite, 1 King, 56sqm/603sqft-77sqm/829sqft, Living/sitting area, Wireless internet, complimentary, Wired internet...</t>
  </si>
  <si>
    <t>567.00</t>
  </si>
  <si>
    <t>598.50</t>
  </si>
  <si>
    <t>Hotel Zoe by Amano Group</t>
  </si>
  <si>
    <t>Standard room: Hot tariff Standard Double or Twin Room</t>
  </si>
  <si>
    <t>Hotel ZOE by AMANO Group</t>
  </si>
  <si>
    <t>Große Präsidentenstr. 6-7, Berlin - Mitte, 10178, Germany</t>
  </si>
  <si>
    <t>Upstalsboom Hotel Friedrichshain</t>
  </si>
  <si>
    <t>Standard room: Basic tariff Basic Double Room</t>
  </si>
  <si>
    <t xml:space="preserve">Upstalsboom Friedrichshain </t>
  </si>
  <si>
    <t>Gubener Str. 42, Berlin - Friedrichshain, 10243, Germany</t>
  </si>
  <si>
    <t>Apartment: Basic tariff Comfort Studio, Kitchenette</t>
  </si>
  <si>
    <t xml:space="preserve">Adrema </t>
  </si>
  <si>
    <t>Gotzkowskystr. 20-21, Berlin - Tiergarten, 10555, Germany</t>
  </si>
  <si>
    <t xml:space="preserve">Parkhotel Marzahn </t>
  </si>
  <si>
    <t>94.91</t>
  </si>
  <si>
    <t>Blumberger Damm 156 (Navi: Blumberger Damm 158), Berlin - Marzahn, 12685, Germany</t>
  </si>
  <si>
    <t xml:space="preserve">Leonardo Royal </t>
  </si>
  <si>
    <t>Otto-Braun-Str. 90, Berlin - Friedrichshain, 10249, Germany</t>
  </si>
  <si>
    <t>Superior room: Flex tariff Superior room</t>
  </si>
  <si>
    <t>Waldorf Astoria Berlin</t>
  </si>
  <si>
    <t>Superior room: Basic tariff KING DELUXE ROOM WITH VIEW...APPLE MULTI MEDIA HUB/42 SQM...BATHRM MIRROR TV/40 INCH HD SAT TV/NESPRESSO; One Bed</t>
  </si>
  <si>
    <t xml:space="preserve">Waldorf Astoria Berlin </t>
  </si>
  <si>
    <t>430.50</t>
  </si>
  <si>
    <t>Hardenbergstrasse 28, Berlin - Berlin, 10623, Germany</t>
  </si>
  <si>
    <t>Superior room: Basic tariff TWIN DELUXE ROOM WITH VIEW...APPLE MULTI MEDIA HUB/42 SQM...BATHRM MIRROR TV/40 INCH HD SAT TV/NESPRESSO; Two Beds</t>
  </si>
  <si>
    <t>489.30</t>
  </si>
  <si>
    <t>Superior room: Basic tariff KING JUNIOR SUITE...APPLE MULTI MEDIA HUB/60 SQM...BATHRM MIRROR TV/40 INCH HD TV/SITTING AREA; Suite; One Bed</t>
  </si>
  <si>
    <t>519.75</t>
  </si>
  <si>
    <t>Superior room: Basic tariff TWIN JUNIOR SUITE...APPLE MULTI MEDIA HUB/60 SQM...BATHRM MIRROR TV/40 INCH HD TV/SITTING AREA; Suite; Two Beds</t>
  </si>
  <si>
    <t>578.55</t>
  </si>
  <si>
    <t>Superior room: Basic tariff KING JUNIOR SUITE WITH VIEW...APPLE MULTI MEDIA HUB/56 SQM...BATHRM MIRROR TV/40 INCH HD TV/SITTING AREA; Suite; One Bed</t>
  </si>
  <si>
    <t>582.75</t>
  </si>
  <si>
    <t>641.55</t>
  </si>
  <si>
    <t>Suite: Basic tariff TWIN AMBASSADOR SUITE...APPLE MULTI MEDIA HUB/30TH FLOOR/127 SQM...LIVINGROOM WITH DINING AREA/BUTLER SERVICE...</t>
  </si>
  <si>
    <t>2950.50</t>
  </si>
  <si>
    <t>3009.30</t>
  </si>
  <si>
    <t xml:space="preserve">The Ritz-Carlton Berlin </t>
  </si>
  <si>
    <t>Standard room: Basic tariff Deluxe Room Twin, 2 Twin/Single Bed(s), 40sqm/430sqft, Living/sitting area, Wireless internet, complimentary, Wired...</t>
  </si>
  <si>
    <t>383.25</t>
  </si>
  <si>
    <t>Potsdamer Platz 3, 10785, Berlin - Berlin</t>
  </si>
  <si>
    <t>Superior room: Basic tariff Deluxe Room, 1 King, 40sqm/430sqft, Living/sitting area, Wireless internet, complimentary, Wired internet...</t>
  </si>
  <si>
    <t>425.25</t>
  </si>
  <si>
    <t>Junior suite: Basic tariff Junior Suite, 1 King, 50sqm/538sqft, Living/sitting area, Wireless internet, complimentary, Wired internet...</t>
  </si>
  <si>
    <t>477.75</t>
  </si>
  <si>
    <t>Suite: Basic tariff Corner Deluxe Suite, 1 King, 57sqm/613sqft, Living/sitting area, Wireless internet, complimentary, Wired internet...</t>
  </si>
  <si>
    <t>498.75</t>
  </si>
  <si>
    <t>Business room: Basic tariff Ritz-Carlton Club Room, 1 King, 40sqm/430sqft, Living/sitting area, Wireless internet, complimentary, Wired...</t>
  </si>
  <si>
    <t>572.25</t>
  </si>
  <si>
    <t>Suite: Basic tariff Deluxe Suite, 1 King, Bathrooms: 1.5, 65sqm/699sqft, Living/sitting area, Separate living room, Wireless internet...</t>
  </si>
  <si>
    <t>740.25</t>
  </si>
  <si>
    <t>761.25</t>
  </si>
  <si>
    <t>Suite: Basic tariff Carlton Club Suite, 1 King, Bathrooms: 1.5, Kitchenette, Microwave, 105sqm/1130sqft, Living/sitting area, Dining...</t>
  </si>
  <si>
    <t>1527.75</t>
  </si>
  <si>
    <t>Suite: Basic tariff The Ritz-Carlton Suite, Bedroom 1: 1 King, Bedroom 2: 1 King, Bathrooms: 2.5, Whirlpool fits 2, Kitchenette...</t>
  </si>
  <si>
    <t>12600.00</t>
  </si>
  <si>
    <t>Ibb Blue Hotel Berlin Airport</t>
  </si>
  <si>
    <t xml:space="preserve">IBB Blue Hotel Adlershof Berlin-Airport </t>
  </si>
  <si>
    <t>GroÃ-Berliner Damm 71, 12487, Berlin - Adlershof</t>
  </si>
  <si>
    <t>98.45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</si>
</sst>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1614084</v>
      </c>
      <c r="G2" t="s">
        <v>74</v>
      </c>
      <c r="H2" t="s">
        <v>75</v>
      </c>
      <c r="I2" t="s"/>
      <c r="J2" t="s">
        <v>74</v>
      </c>
      <c r="K2" t="n">
        <v>131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HYPERLINK("https://hotelmonitor-cachepage.eclerx.com/savepage/tk_15434950051160495_sr_2095.html","info")</f>
        <v/>
      </c>
      <c r="AA2" t="n">
        <v>275378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/>
      <c r="AP2" t="n">
        <v>236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1626229</v>
      </c>
      <c r="AZ2" t="s">
        <v>91</v>
      </c>
      <c r="BA2" t="s"/>
      <c r="BB2" t="n">
        <v>2264</v>
      </c>
      <c r="BC2" t="n">
        <v>13.344551</v>
      </c>
      <c r="BD2" t="n">
        <v>52.503312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1614084</v>
      </c>
      <c r="G3" t="s">
        <v>74</v>
      </c>
      <c r="H3" t="s">
        <v>75</v>
      </c>
      <c r="I3" t="s"/>
      <c r="J3" t="s">
        <v>74</v>
      </c>
      <c r="K3" t="n">
        <v>136</v>
      </c>
      <c r="L3" t="s">
        <v>76</v>
      </c>
      <c r="M3" t="s"/>
      <c r="N3" t="s">
        <v>93</v>
      </c>
      <c r="O3" t="s">
        <v>78</v>
      </c>
      <c r="P3" t="s">
        <v>79</v>
      </c>
      <c r="Q3" t="s"/>
      <c r="R3" t="s">
        <v>80</v>
      </c>
      <c r="S3" t="s">
        <v>94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HYPERLINK("https://hotelmonitor-cachepage.eclerx.com/savepage/tk_15434950051160495_sr_2095.html","info")</f>
        <v/>
      </c>
      <c r="AA3" t="n">
        <v>275378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/>
      <c r="AP3" t="n">
        <v>236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1626229</v>
      </c>
      <c r="AZ3" t="s">
        <v>91</v>
      </c>
      <c r="BA3" t="s"/>
      <c r="BB3" t="n">
        <v>2264</v>
      </c>
      <c r="BC3" t="n">
        <v>13.344551</v>
      </c>
      <c r="BD3" t="n">
        <v>52.503312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1614084</v>
      </c>
      <c r="G4" t="s">
        <v>74</v>
      </c>
      <c r="H4" t="s">
        <v>75</v>
      </c>
      <c r="I4" t="s"/>
      <c r="J4" t="s">
        <v>74</v>
      </c>
      <c r="K4" t="n">
        <v>147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HYPERLINK("https://hotelmonitor-cachepage.eclerx.com/savepage/tk_15434950051160495_sr_2095.html","info")</f>
        <v/>
      </c>
      <c r="AA4" t="n">
        <v>275378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/>
      <c r="AP4" t="n">
        <v>236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1626229</v>
      </c>
      <c r="AZ4" t="s">
        <v>91</v>
      </c>
      <c r="BA4" t="s"/>
      <c r="BB4" t="n">
        <v>2264</v>
      </c>
      <c r="BC4" t="n">
        <v>13.344551</v>
      </c>
      <c r="BD4" t="n">
        <v>52.503312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1614084</v>
      </c>
      <c r="G5" t="s">
        <v>74</v>
      </c>
      <c r="H5" t="s">
        <v>75</v>
      </c>
      <c r="I5" t="s"/>
      <c r="J5" t="s">
        <v>74</v>
      </c>
      <c r="K5" t="n">
        <v>161</v>
      </c>
      <c r="L5" t="s">
        <v>76</v>
      </c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98</v>
      </c>
      <c r="X5" t="s"/>
      <c r="Y5" t="s">
        <v>85</v>
      </c>
      <c r="Z5">
        <f>HYPERLINK("https://hotelmonitor-cachepage.eclerx.com/savepage/tk_15434950051160495_sr_2095.html","info")</f>
        <v/>
      </c>
      <c r="AA5" t="n">
        <v>275378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/>
      <c r="AP5" t="n">
        <v>236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1626229</v>
      </c>
      <c r="AZ5" t="s">
        <v>91</v>
      </c>
      <c r="BA5" t="s"/>
      <c r="BB5" t="n">
        <v>2264</v>
      </c>
      <c r="BC5" t="n">
        <v>13.344551</v>
      </c>
      <c r="BD5" t="n">
        <v>52.503312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1614084</v>
      </c>
      <c r="G6" t="s">
        <v>74</v>
      </c>
      <c r="H6" t="s">
        <v>75</v>
      </c>
      <c r="I6" t="s"/>
      <c r="J6" t="s">
        <v>74</v>
      </c>
      <c r="K6" t="n">
        <v>166</v>
      </c>
      <c r="L6" t="s">
        <v>76</v>
      </c>
      <c r="M6" t="s"/>
      <c r="N6" t="s">
        <v>93</v>
      </c>
      <c r="O6" t="s">
        <v>78</v>
      </c>
      <c r="P6" t="s">
        <v>79</v>
      </c>
      <c r="Q6" t="s"/>
      <c r="R6" t="s">
        <v>80</v>
      </c>
      <c r="S6" t="s">
        <v>99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HYPERLINK("https://hotelmonitor-cachepage.eclerx.com/savepage/tk_15434950051160495_sr_2095.html","info")</f>
        <v/>
      </c>
      <c r="AA6" t="n">
        <v>275378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/>
      <c r="AP6" t="n">
        <v>236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1626229</v>
      </c>
      <c r="AZ6" t="s">
        <v>91</v>
      </c>
      <c r="BA6" t="s"/>
      <c r="BB6" t="n">
        <v>2264</v>
      </c>
      <c r="BC6" t="n">
        <v>13.344551</v>
      </c>
      <c r="BD6" t="n">
        <v>52.503312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1614084</v>
      </c>
      <c r="G7" t="s">
        <v>74</v>
      </c>
      <c r="H7" t="s">
        <v>75</v>
      </c>
      <c r="I7" t="s"/>
      <c r="J7" t="s">
        <v>74</v>
      </c>
      <c r="K7" t="n">
        <v>177</v>
      </c>
      <c r="L7" t="s">
        <v>76</v>
      </c>
      <c r="M7" t="s"/>
      <c r="N7" t="s">
        <v>95</v>
      </c>
      <c r="O7" t="s">
        <v>78</v>
      </c>
      <c r="P7" t="s">
        <v>79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HYPERLINK("https://hotelmonitor-cachepage.eclerx.com/savepage/tk_15434950051160495_sr_2095.html","info")</f>
        <v/>
      </c>
      <c r="AA7" t="n">
        <v>275378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/>
      <c r="AP7" t="n">
        <v>236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1626229</v>
      </c>
      <c r="AZ7" t="s">
        <v>91</v>
      </c>
      <c r="BA7" t="s"/>
      <c r="BB7" t="n">
        <v>2264</v>
      </c>
      <c r="BC7" t="n">
        <v>13.344551</v>
      </c>
      <c r="BD7" t="n">
        <v>52.503312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101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135</v>
      </c>
      <c r="L8" t="s">
        <v>76</v>
      </c>
      <c r="M8" t="s"/>
      <c r="N8" t="s">
        <v>102</v>
      </c>
      <c r="O8" t="s">
        <v>78</v>
      </c>
      <c r="P8" t="s">
        <v>101</v>
      </c>
      <c r="Q8" t="s"/>
      <c r="R8" t="s">
        <v>103</v>
      </c>
      <c r="S8" t="s">
        <v>104</v>
      </c>
      <c r="T8" t="s">
        <v>82</v>
      </c>
      <c r="U8" t="s"/>
      <c r="V8" t="s">
        <v>83</v>
      </c>
      <c r="W8" t="s">
        <v>98</v>
      </c>
      <c r="X8" t="s"/>
      <c r="Y8" t="s">
        <v>85</v>
      </c>
      <c r="Z8">
        <f>HYPERLINK("https://hotelmonitor-cachepage.eclerx.com/savepage/tk_1543494885149544_sr_2095.html","info")</f>
        <v/>
      </c>
      <c r="AA8" t="n">
        <v>-6796493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/>
      <c r="AP8" t="n">
        <v>168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6796493</v>
      </c>
      <c r="AZ8" t="s">
        <v>105</v>
      </c>
      <c r="BA8" t="s"/>
      <c r="BB8" t="n">
        <v>171415</v>
      </c>
      <c r="BC8" t="n">
        <v>13.30446</v>
      </c>
      <c r="BD8" t="n">
        <v>52.50573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106</v>
      </c>
      <c r="F9" t="n">
        <v>301850</v>
      </c>
      <c r="G9" t="s">
        <v>74</v>
      </c>
      <c r="H9" t="s">
        <v>75</v>
      </c>
      <c r="I9" t="s"/>
      <c r="J9" t="s">
        <v>74</v>
      </c>
      <c r="K9" t="n">
        <v>89.88</v>
      </c>
      <c r="L9" t="s">
        <v>76</v>
      </c>
      <c r="M9" t="s"/>
      <c r="N9" t="s">
        <v>107</v>
      </c>
      <c r="O9" t="s">
        <v>78</v>
      </c>
      <c r="P9" t="s">
        <v>108</v>
      </c>
      <c r="Q9" t="s"/>
      <c r="R9" t="s">
        <v>109</v>
      </c>
      <c r="S9" t="s">
        <v>110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HYPERLINK("https://hotelmonitor-cachepage.eclerx.com/savepage/tk_15434950367240841_sr_2095.html","info")</f>
        <v/>
      </c>
      <c r="AA9" t="n">
        <v>95677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/>
      <c r="AP9" t="n">
        <v>255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1595594</v>
      </c>
      <c r="AZ9" t="s">
        <v>111</v>
      </c>
      <c r="BA9" t="s"/>
      <c r="BB9" t="n">
        <v>402581</v>
      </c>
      <c r="BC9" t="n">
        <v>13.387066</v>
      </c>
      <c r="BD9" t="n">
        <v>52.555346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106</v>
      </c>
      <c r="F10" t="n">
        <v>301850</v>
      </c>
      <c r="G10" t="s">
        <v>74</v>
      </c>
      <c r="H10" t="s">
        <v>75</v>
      </c>
      <c r="I10" t="s"/>
      <c r="J10" t="s">
        <v>74</v>
      </c>
      <c r="K10" t="n">
        <v>95.5</v>
      </c>
      <c r="L10" t="s">
        <v>76</v>
      </c>
      <c r="M10" t="s"/>
      <c r="N10" t="s">
        <v>107</v>
      </c>
      <c r="O10" t="s">
        <v>78</v>
      </c>
      <c r="P10" t="s">
        <v>108</v>
      </c>
      <c r="Q10" t="s"/>
      <c r="R10" t="s">
        <v>109</v>
      </c>
      <c r="S10" t="s">
        <v>112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HYPERLINK("https://hotelmonitor-cachepage.eclerx.com/savepage/tk_15434950367240841_sr_2095.html","info")</f>
        <v/>
      </c>
      <c r="AA10" t="n">
        <v>95677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/>
      <c r="AP10" t="n">
        <v>255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1595594</v>
      </c>
      <c r="AZ10" t="s">
        <v>111</v>
      </c>
      <c r="BA10" t="s"/>
      <c r="BB10" t="n">
        <v>402581</v>
      </c>
      <c r="BC10" t="n">
        <v>13.387066</v>
      </c>
      <c r="BD10" t="n">
        <v>52.555346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106</v>
      </c>
      <c r="F11" t="n">
        <v>301850</v>
      </c>
      <c r="G11" t="s">
        <v>74</v>
      </c>
      <c r="H11" t="s">
        <v>75</v>
      </c>
      <c r="I11" t="s"/>
      <c r="J11" t="s">
        <v>74</v>
      </c>
      <c r="K11" t="n">
        <v>102.48</v>
      </c>
      <c r="L11" t="s">
        <v>76</v>
      </c>
      <c r="M11" t="s"/>
      <c r="N11" t="s">
        <v>113</v>
      </c>
      <c r="O11" t="s">
        <v>78</v>
      </c>
      <c r="P11" t="s">
        <v>108</v>
      </c>
      <c r="Q11" t="s"/>
      <c r="R11" t="s">
        <v>109</v>
      </c>
      <c r="S11" t="s">
        <v>114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HYPERLINK("https://hotelmonitor-cachepage.eclerx.com/savepage/tk_15434950367240841_sr_2095.html","info")</f>
        <v/>
      </c>
      <c r="AA11" t="n">
        <v>95677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/>
      <c r="AP11" t="n">
        <v>255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1595594</v>
      </c>
      <c r="AZ11" t="s">
        <v>111</v>
      </c>
      <c r="BA11" t="s"/>
      <c r="BB11" t="n">
        <v>402581</v>
      </c>
      <c r="BC11" t="n">
        <v>13.387066</v>
      </c>
      <c r="BD11" t="n">
        <v>52.555346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106</v>
      </c>
      <c r="F12" t="n">
        <v>301850</v>
      </c>
      <c r="G12" t="s">
        <v>74</v>
      </c>
      <c r="H12" t="s">
        <v>75</v>
      </c>
      <c r="I12" t="s"/>
      <c r="J12" t="s">
        <v>74</v>
      </c>
      <c r="K12" t="n">
        <v>108.88</v>
      </c>
      <c r="L12" t="s">
        <v>76</v>
      </c>
      <c r="M12" t="s"/>
      <c r="N12" t="s">
        <v>113</v>
      </c>
      <c r="O12" t="s">
        <v>78</v>
      </c>
      <c r="P12" t="s">
        <v>108</v>
      </c>
      <c r="Q12" t="s"/>
      <c r="R12" t="s">
        <v>109</v>
      </c>
      <c r="S12" t="s">
        <v>115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HYPERLINK("https://hotelmonitor-cachepage.eclerx.com/savepage/tk_15434950367240841_sr_2095.html","info")</f>
        <v/>
      </c>
      <c r="AA12" t="n">
        <v>95677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/>
      <c r="AP12" t="n">
        <v>255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1595594</v>
      </c>
      <c r="AZ12" t="s">
        <v>111</v>
      </c>
      <c r="BA12" t="s"/>
      <c r="BB12" t="n">
        <v>402581</v>
      </c>
      <c r="BC12" t="n">
        <v>13.387066</v>
      </c>
      <c r="BD12" t="n">
        <v>52.555346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106</v>
      </c>
      <c r="F13" t="n">
        <v>301850</v>
      </c>
      <c r="G13" t="s">
        <v>74</v>
      </c>
      <c r="H13" t="s">
        <v>75</v>
      </c>
      <c r="I13" t="s"/>
      <c r="J13" t="s">
        <v>74</v>
      </c>
      <c r="K13" t="n">
        <v>119.3</v>
      </c>
      <c r="L13" t="s">
        <v>76</v>
      </c>
      <c r="M13" t="s"/>
      <c r="N13" t="s">
        <v>107</v>
      </c>
      <c r="O13" t="s">
        <v>78</v>
      </c>
      <c r="P13" t="s">
        <v>108</v>
      </c>
      <c r="Q13" t="s"/>
      <c r="R13" t="s">
        <v>109</v>
      </c>
      <c r="S13" t="s">
        <v>116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HYPERLINK("https://hotelmonitor-cachepage.eclerx.com/savepage/tk_15434950367240841_sr_2095.html","info")</f>
        <v/>
      </c>
      <c r="AA13" t="n">
        <v>95677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/>
      <c r="AP13" t="n">
        <v>255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1595594</v>
      </c>
      <c r="AZ13" t="s">
        <v>111</v>
      </c>
      <c r="BA13" t="s"/>
      <c r="BB13" t="n">
        <v>402581</v>
      </c>
      <c r="BC13" t="n">
        <v>13.387066</v>
      </c>
      <c r="BD13" t="n">
        <v>52.555346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106</v>
      </c>
      <c r="F14" t="n">
        <v>301850</v>
      </c>
      <c r="G14" t="s">
        <v>74</v>
      </c>
      <c r="H14" t="s">
        <v>75</v>
      </c>
      <c r="I14" t="s"/>
      <c r="J14" t="s">
        <v>74</v>
      </c>
      <c r="K14" t="n">
        <v>132.68</v>
      </c>
      <c r="L14" t="s">
        <v>76</v>
      </c>
      <c r="M14" t="s"/>
      <c r="N14" t="s">
        <v>113</v>
      </c>
      <c r="O14" t="s">
        <v>78</v>
      </c>
      <c r="P14" t="s">
        <v>108</v>
      </c>
      <c r="Q14" t="s"/>
      <c r="R14" t="s">
        <v>109</v>
      </c>
      <c r="S14" t="s">
        <v>117</v>
      </c>
      <c r="T14" t="s">
        <v>82</v>
      </c>
      <c r="U14" t="s"/>
      <c r="V14" t="s">
        <v>83</v>
      </c>
      <c r="W14" t="s">
        <v>98</v>
      </c>
      <c r="X14" t="s"/>
      <c r="Y14" t="s">
        <v>85</v>
      </c>
      <c r="Z14">
        <f>HYPERLINK("https://hotelmonitor-cachepage.eclerx.com/savepage/tk_15434950367240841_sr_2095.html","info")</f>
        <v/>
      </c>
      <c r="AA14" t="n">
        <v>95677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/>
      <c r="AP14" t="n">
        <v>255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1595594</v>
      </c>
      <c r="AZ14" t="s">
        <v>111</v>
      </c>
      <c r="BA14" t="s"/>
      <c r="BB14" t="n">
        <v>402581</v>
      </c>
      <c r="BC14" t="n">
        <v>13.387066</v>
      </c>
      <c r="BD14" t="n">
        <v>52.555346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106</v>
      </c>
      <c r="F15" t="n">
        <v>301850</v>
      </c>
      <c r="G15" t="s">
        <v>74</v>
      </c>
      <c r="H15" t="s">
        <v>75</v>
      </c>
      <c r="I15" t="s"/>
      <c r="J15" t="s">
        <v>74</v>
      </c>
      <c r="K15" t="n">
        <v>140.35</v>
      </c>
      <c r="L15" t="s">
        <v>76</v>
      </c>
      <c r="M15" t="s"/>
      <c r="N15" t="s">
        <v>107</v>
      </c>
      <c r="O15" t="s">
        <v>78</v>
      </c>
      <c r="P15" t="s">
        <v>108</v>
      </c>
      <c r="Q15" t="s"/>
      <c r="R15" t="s">
        <v>109</v>
      </c>
      <c r="S15" t="s">
        <v>118</v>
      </c>
      <c r="T15" t="s">
        <v>82</v>
      </c>
      <c r="U15" t="s"/>
      <c r="V15" t="s">
        <v>83</v>
      </c>
      <c r="W15" t="s">
        <v>98</v>
      </c>
      <c r="X15" t="s"/>
      <c r="Y15" t="s">
        <v>85</v>
      </c>
      <c r="Z15">
        <f>HYPERLINK("https://hotelmonitor-cachepage.eclerx.com/savepage/tk_15434950367240841_sr_2095.html","info")</f>
        <v/>
      </c>
      <c r="AA15" t="n">
        <v>95677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/>
      <c r="AP15" t="n">
        <v>255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1595594</v>
      </c>
      <c r="AZ15" t="s">
        <v>111</v>
      </c>
      <c r="BA15" t="s"/>
      <c r="BB15" t="n">
        <v>402581</v>
      </c>
      <c r="BC15" t="n">
        <v>13.387066</v>
      </c>
      <c r="BD15" t="n">
        <v>52.555346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106</v>
      </c>
      <c r="F16" t="n">
        <v>301850</v>
      </c>
      <c r="G16" t="s">
        <v>74</v>
      </c>
      <c r="H16" t="s">
        <v>75</v>
      </c>
      <c r="I16" t="s"/>
      <c r="J16" t="s">
        <v>74</v>
      </c>
      <c r="K16" t="n">
        <v>170.1</v>
      </c>
      <c r="L16" t="s">
        <v>76</v>
      </c>
      <c r="M16" t="s"/>
      <c r="N16" t="s">
        <v>113</v>
      </c>
      <c r="O16" t="s">
        <v>78</v>
      </c>
      <c r="P16" t="s">
        <v>108</v>
      </c>
      <c r="Q16" t="s"/>
      <c r="R16" t="s">
        <v>109</v>
      </c>
      <c r="S16" t="s">
        <v>119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HYPERLINK("https://hotelmonitor-cachepage.eclerx.com/savepage/tk_15434950367240841_sr_2095.html","info")</f>
        <v/>
      </c>
      <c r="AA16" t="n">
        <v>95677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/>
      <c r="AP16" t="n">
        <v>255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1595594</v>
      </c>
      <c r="AZ16" t="s">
        <v>111</v>
      </c>
      <c r="BA16" t="s"/>
      <c r="BB16" t="n">
        <v>402581</v>
      </c>
      <c r="BC16" t="n">
        <v>13.387066</v>
      </c>
      <c r="BD16" t="n">
        <v>52.555346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120</v>
      </c>
      <c r="F17" t="n">
        <v>1609507</v>
      </c>
      <c r="G17" t="s">
        <v>74</v>
      </c>
      <c r="H17" t="s">
        <v>75</v>
      </c>
      <c r="I17" t="s"/>
      <c r="J17" t="s">
        <v>74</v>
      </c>
      <c r="K17" t="n">
        <v>198.55</v>
      </c>
      <c r="L17" t="s">
        <v>76</v>
      </c>
      <c r="M17" t="s"/>
      <c r="N17" t="s">
        <v>121</v>
      </c>
      <c r="O17" t="s">
        <v>78</v>
      </c>
      <c r="P17" t="s">
        <v>122</v>
      </c>
      <c r="Q17" t="s"/>
      <c r="R17" t="s">
        <v>80</v>
      </c>
      <c r="S17" t="s">
        <v>123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HYPERLINK("https://hotelmonitor-cachepage.eclerx.com/savepage/tk_15434947306635299_sr_2095.html","info")</f>
        <v/>
      </c>
      <c r="AA17" t="n">
        <v>256947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/>
      <c r="AP17" t="n">
        <v>78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1213840</v>
      </c>
      <c r="AZ17" t="s">
        <v>124</v>
      </c>
      <c r="BA17" t="s"/>
      <c r="BB17" t="n">
        <v>52198</v>
      </c>
      <c r="BC17" t="n">
        <v>13.399965</v>
      </c>
      <c r="BD17" t="n">
        <v>52.523037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120</v>
      </c>
      <c r="F18" t="n">
        <v>1609507</v>
      </c>
      <c r="G18" t="s">
        <v>74</v>
      </c>
      <c r="H18" t="s">
        <v>75</v>
      </c>
      <c r="I18" t="s"/>
      <c r="J18" t="s">
        <v>74</v>
      </c>
      <c r="K18" t="n">
        <v>279</v>
      </c>
      <c r="L18" t="s">
        <v>76</v>
      </c>
      <c r="M18" t="s"/>
      <c r="N18" t="s">
        <v>95</v>
      </c>
      <c r="O18" t="s">
        <v>78</v>
      </c>
      <c r="P18" t="s">
        <v>122</v>
      </c>
      <c r="Q18" t="s"/>
      <c r="R18" t="s">
        <v>80</v>
      </c>
      <c r="S18" t="s">
        <v>125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HYPERLINK("https://hotelmonitor-cachepage.eclerx.com/savepage/tk_15434947306635299_sr_2095.html","info")</f>
        <v/>
      </c>
      <c r="AA18" t="n">
        <v>256947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/>
      <c r="AP18" t="n">
        <v>78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1213840</v>
      </c>
      <c r="AZ18" t="s">
        <v>124</v>
      </c>
      <c r="BA18" t="s"/>
      <c r="BB18" t="n">
        <v>52198</v>
      </c>
      <c r="BC18" t="n">
        <v>13.399965</v>
      </c>
      <c r="BD18" t="n">
        <v>52.523037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126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128.21</v>
      </c>
      <c r="L19" t="s">
        <v>76</v>
      </c>
      <c r="M19" t="s"/>
      <c r="N19" t="s">
        <v>127</v>
      </c>
      <c r="O19" t="s">
        <v>78</v>
      </c>
      <c r="P19" t="s">
        <v>126</v>
      </c>
      <c r="Q19" t="s"/>
      <c r="R19" t="s">
        <v>80</v>
      </c>
      <c r="S19" t="s">
        <v>128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HYPERLINK("https://hotelmonitor-cachepage.eclerx.com/savepage/tk_15434948624869084_sr_2095.html","info")</f>
        <v/>
      </c>
      <c r="AA19" t="n">
        <v>-4972638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/>
      <c r="AP19" t="n">
        <v>155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4972638</v>
      </c>
      <c r="AZ19" t="s">
        <v>129</v>
      </c>
      <c r="BA19" t="s"/>
      <c r="BB19" t="n">
        <v>31436</v>
      </c>
      <c r="BC19" t="n">
        <v>13.32632</v>
      </c>
      <c r="BD19" t="n">
        <v>52.46545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126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156.01</v>
      </c>
      <c r="L20" t="s">
        <v>76</v>
      </c>
      <c r="M20" t="s"/>
      <c r="N20" t="s">
        <v>130</v>
      </c>
      <c r="O20" t="s">
        <v>78</v>
      </c>
      <c r="P20" t="s">
        <v>126</v>
      </c>
      <c r="Q20" t="s"/>
      <c r="R20" t="s">
        <v>80</v>
      </c>
      <c r="S20" t="s">
        <v>131</v>
      </c>
      <c r="T20" t="s">
        <v>82</v>
      </c>
      <c r="U20" t="s"/>
      <c r="V20" t="s">
        <v>83</v>
      </c>
      <c r="W20" t="s">
        <v>98</v>
      </c>
      <c r="X20" t="s"/>
      <c r="Y20" t="s">
        <v>85</v>
      </c>
      <c r="Z20">
        <f>HYPERLINK("https://hotelmonitor-cachepage.eclerx.com/savepage/tk_15434948624869084_sr_2095.html","info")</f>
        <v/>
      </c>
      <c r="AA20" t="n">
        <v>-4972638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/>
      <c r="AP20" t="n">
        <v>155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4972638</v>
      </c>
      <c r="AZ20" t="s">
        <v>129</v>
      </c>
      <c r="BA20" t="s"/>
      <c r="BB20" t="n">
        <v>31436</v>
      </c>
      <c r="BC20" t="n">
        <v>13.32632</v>
      </c>
      <c r="BD20" t="n">
        <v>52.46545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126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162.85</v>
      </c>
      <c r="L21" t="s">
        <v>76</v>
      </c>
      <c r="M21" t="s"/>
      <c r="N21" t="s">
        <v>132</v>
      </c>
      <c r="O21" t="s">
        <v>78</v>
      </c>
      <c r="P21" t="s">
        <v>126</v>
      </c>
      <c r="Q21" t="s"/>
      <c r="R21" t="s">
        <v>80</v>
      </c>
      <c r="S21" t="s">
        <v>133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HYPERLINK("https://hotelmonitor-cachepage.eclerx.com/savepage/tk_15434948624869084_sr_2095.html","info")</f>
        <v/>
      </c>
      <c r="AA21" t="n">
        <v>-4972638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/>
      <c r="AP21" t="n">
        <v>155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4972638</v>
      </c>
      <c r="AZ21" t="s">
        <v>129</v>
      </c>
      <c r="BA21" t="s"/>
      <c r="BB21" t="n">
        <v>31436</v>
      </c>
      <c r="BC21" t="n">
        <v>13.32632</v>
      </c>
      <c r="BD21" t="n">
        <v>52.46545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126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185.96</v>
      </c>
      <c r="L22" t="s">
        <v>76</v>
      </c>
      <c r="M22" t="s"/>
      <c r="N22" t="s">
        <v>132</v>
      </c>
      <c r="O22" t="s">
        <v>78</v>
      </c>
      <c r="P22" t="s">
        <v>126</v>
      </c>
      <c r="Q22" t="s"/>
      <c r="R22" t="s">
        <v>80</v>
      </c>
      <c r="S22" t="s">
        <v>134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HYPERLINK("https://hotelmonitor-cachepage.eclerx.com/savepage/tk_15434948624869084_sr_2095.html","info")</f>
        <v/>
      </c>
      <c r="AA22" t="n">
        <v>-4972638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/>
      <c r="AP22" t="n">
        <v>155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4972638</v>
      </c>
      <c r="AZ22" t="s">
        <v>129</v>
      </c>
      <c r="BA22" t="s"/>
      <c r="BB22" t="n">
        <v>31436</v>
      </c>
      <c r="BC22" t="n">
        <v>13.32632</v>
      </c>
      <c r="BD22" t="n">
        <v>52.46545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204.55</v>
      </c>
      <c r="L23" t="s">
        <v>76</v>
      </c>
      <c r="M23" t="s"/>
      <c r="N23" t="s">
        <v>132</v>
      </c>
      <c r="O23" t="s">
        <v>78</v>
      </c>
      <c r="P23" t="s">
        <v>126</v>
      </c>
      <c r="Q23" t="s"/>
      <c r="R23" t="s">
        <v>80</v>
      </c>
      <c r="S23" t="s">
        <v>135</v>
      </c>
      <c r="T23" t="s">
        <v>82</v>
      </c>
      <c r="U23" t="s"/>
      <c r="V23" t="s">
        <v>83</v>
      </c>
      <c r="W23" t="s">
        <v>98</v>
      </c>
      <c r="X23" t="s"/>
      <c r="Y23" t="s">
        <v>85</v>
      </c>
      <c r="Z23">
        <f>HYPERLINK("https://hotelmonitor-cachepage.eclerx.com/savepage/tk_15434948624869084_sr_2095.html","info")</f>
        <v/>
      </c>
      <c r="AA23" t="n">
        <v>-4972638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/>
      <c r="AP23" t="n">
        <v>155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4972638</v>
      </c>
      <c r="AZ23" t="s">
        <v>129</v>
      </c>
      <c r="BA23" t="s"/>
      <c r="BB23" t="n">
        <v>31436</v>
      </c>
      <c r="BC23" t="n">
        <v>13.32632</v>
      </c>
      <c r="BD23" t="n">
        <v>52.46545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126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241.56</v>
      </c>
      <c r="L24" t="s">
        <v>76</v>
      </c>
      <c r="M24" t="s"/>
      <c r="N24" t="s">
        <v>132</v>
      </c>
      <c r="O24" t="s">
        <v>78</v>
      </c>
      <c r="P24" t="s">
        <v>126</v>
      </c>
      <c r="Q24" t="s"/>
      <c r="R24" t="s">
        <v>80</v>
      </c>
      <c r="S24" t="s">
        <v>136</v>
      </c>
      <c r="T24" t="s">
        <v>82</v>
      </c>
      <c r="U24" t="s"/>
      <c r="V24" t="s">
        <v>83</v>
      </c>
      <c r="W24" t="s">
        <v>98</v>
      </c>
      <c r="X24" t="s"/>
      <c r="Y24" t="s">
        <v>85</v>
      </c>
      <c r="Z24">
        <f>HYPERLINK("https://hotelmonitor-cachepage.eclerx.com/savepage/tk_15434948624869084_sr_2095.html","info")</f>
        <v/>
      </c>
      <c r="AA24" t="n">
        <v>-4972638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/>
      <c r="AP24" t="n">
        <v>155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4972638</v>
      </c>
      <c r="AZ24" t="s">
        <v>129</v>
      </c>
      <c r="BA24" t="s"/>
      <c r="BB24" t="n">
        <v>31436</v>
      </c>
      <c r="BC24" t="n">
        <v>13.32632</v>
      </c>
      <c r="BD24" t="n">
        <v>52.46545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137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84</v>
      </c>
      <c r="L25" t="s">
        <v>76</v>
      </c>
      <c r="M25" t="s"/>
      <c r="N25" t="s">
        <v>138</v>
      </c>
      <c r="O25" t="s">
        <v>78</v>
      </c>
      <c r="P25" t="s">
        <v>137</v>
      </c>
      <c r="Q25" t="s"/>
      <c r="R25" t="s">
        <v>80</v>
      </c>
      <c r="S25" t="s">
        <v>139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HYPERLINK("https://hotelmonitor-cachepage.eclerx.com/savepage/tk_15434946884276211_sr_2095.html","info")</f>
        <v/>
      </c>
      <c r="AA25" t="n">
        <v>-2071599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/>
      <c r="AP25" t="n">
        <v>56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2071599</v>
      </c>
      <c r="AZ25" t="s">
        <v>140</v>
      </c>
      <c r="BA25" t="s"/>
      <c r="BB25" t="n">
        <v>41417</v>
      </c>
      <c r="BC25" t="n">
        <v>13.444444</v>
      </c>
      <c r="BD25" t="n">
        <v>52.461141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137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84</v>
      </c>
      <c r="L26" t="s">
        <v>76</v>
      </c>
      <c r="M26" t="s"/>
      <c r="N26" t="s">
        <v>141</v>
      </c>
      <c r="O26" t="s">
        <v>78</v>
      </c>
      <c r="P26" t="s">
        <v>137</v>
      </c>
      <c r="Q26" t="s"/>
      <c r="R26" t="s">
        <v>80</v>
      </c>
      <c r="S26" t="s">
        <v>139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HYPERLINK("https://hotelmonitor-cachepage.eclerx.com/savepage/tk_15434946884276211_sr_2095.html","info")</f>
        <v/>
      </c>
      <c r="AA26" t="n">
        <v>-2071599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/>
      <c r="AP26" t="n">
        <v>56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2071599</v>
      </c>
      <c r="AZ26" t="s">
        <v>140</v>
      </c>
      <c r="BA26" t="s"/>
      <c r="BB26" t="n">
        <v>41417</v>
      </c>
      <c r="BC26" t="n">
        <v>13.444444</v>
      </c>
      <c r="BD26" t="n">
        <v>52.461141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137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106</v>
      </c>
      <c r="L27" t="s">
        <v>76</v>
      </c>
      <c r="M27" t="s"/>
      <c r="N27" t="s">
        <v>141</v>
      </c>
      <c r="O27" t="s">
        <v>78</v>
      </c>
      <c r="P27" t="s">
        <v>137</v>
      </c>
      <c r="Q27" t="s"/>
      <c r="R27" t="s">
        <v>80</v>
      </c>
      <c r="S27" t="s">
        <v>142</v>
      </c>
      <c r="T27" t="s">
        <v>82</v>
      </c>
      <c r="U27" t="s"/>
      <c r="V27" t="s">
        <v>83</v>
      </c>
      <c r="W27" t="s">
        <v>98</v>
      </c>
      <c r="X27" t="s"/>
      <c r="Y27" t="s">
        <v>85</v>
      </c>
      <c r="Z27">
        <f>HYPERLINK("https://hotelmonitor-cachepage.eclerx.com/savepage/tk_15434946884276211_sr_2095.html","info")</f>
        <v/>
      </c>
      <c r="AA27" t="n">
        <v>-2071599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/>
      <c r="AP27" t="n">
        <v>56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2071599</v>
      </c>
      <c r="AZ27" t="s">
        <v>140</v>
      </c>
      <c r="BA27" t="s"/>
      <c r="BB27" t="n">
        <v>41417</v>
      </c>
      <c r="BC27" t="n">
        <v>13.444444</v>
      </c>
      <c r="BD27" t="n">
        <v>52.461141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137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126</v>
      </c>
      <c r="L28" t="s">
        <v>76</v>
      </c>
      <c r="M28" t="s"/>
      <c r="N28" t="s">
        <v>138</v>
      </c>
      <c r="O28" t="s">
        <v>78</v>
      </c>
      <c r="P28" t="s">
        <v>137</v>
      </c>
      <c r="Q28" t="s"/>
      <c r="R28" t="s">
        <v>80</v>
      </c>
      <c r="S28" t="s">
        <v>143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HYPERLINK("https://hotelmonitor-cachepage.eclerx.com/savepage/tk_15434946884276211_sr_2095.html","info")</f>
        <v/>
      </c>
      <c r="AA28" t="n">
        <v>-2071599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/>
      <c r="AP28" t="n">
        <v>56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2071599</v>
      </c>
      <c r="AZ28" t="s">
        <v>140</v>
      </c>
      <c r="BA28" t="s"/>
      <c r="BB28" t="n">
        <v>41417</v>
      </c>
      <c r="BC28" t="n">
        <v>13.444444</v>
      </c>
      <c r="BD28" t="n">
        <v>52.461141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144</v>
      </c>
      <c r="F29" t="n">
        <v>514928</v>
      </c>
      <c r="G29" t="s">
        <v>74</v>
      </c>
      <c r="H29" t="s">
        <v>75</v>
      </c>
      <c r="I29" t="s"/>
      <c r="J29" t="s">
        <v>74</v>
      </c>
      <c r="K29" t="n">
        <v>163</v>
      </c>
      <c r="L29" t="s">
        <v>76</v>
      </c>
      <c r="M29" t="s"/>
      <c r="N29" t="s">
        <v>107</v>
      </c>
      <c r="O29" t="s">
        <v>78</v>
      </c>
      <c r="P29" t="s">
        <v>145</v>
      </c>
      <c r="Q29" t="s"/>
      <c r="R29" t="s">
        <v>109</v>
      </c>
      <c r="S29" t="s">
        <v>146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HYPERLINK("https://hotelmonitor-cachepage.eclerx.com/savepage/tk_15434950249398894_sr_2095.html","info")</f>
        <v/>
      </c>
      <c r="AA29" t="n">
        <v>128493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/>
      <c r="AP29" t="n">
        <v>248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163340</v>
      </c>
      <c r="AZ29" t="s">
        <v>147</v>
      </c>
      <c r="BA29" t="s"/>
      <c r="BB29" t="n">
        <v>3193</v>
      </c>
      <c r="BC29" t="n">
        <v>13.323952</v>
      </c>
      <c r="BD29" t="n">
        <v>52.496867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148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119</v>
      </c>
      <c r="L30" t="s">
        <v>76</v>
      </c>
      <c r="M30" t="s"/>
      <c r="N30" t="s">
        <v>149</v>
      </c>
      <c r="O30" t="s">
        <v>78</v>
      </c>
      <c r="P30" t="s">
        <v>148</v>
      </c>
      <c r="Q30" t="s"/>
      <c r="R30" t="s">
        <v>103</v>
      </c>
      <c r="S30" t="s">
        <v>150</v>
      </c>
      <c r="T30" t="s">
        <v>82</v>
      </c>
      <c r="U30" t="s"/>
      <c r="V30" t="s">
        <v>83</v>
      </c>
      <c r="W30" t="s">
        <v>98</v>
      </c>
      <c r="X30" t="s"/>
      <c r="Y30" t="s">
        <v>85</v>
      </c>
      <c r="Z30">
        <f>HYPERLINK("https://hotelmonitor-cachepage.eclerx.com/savepage/tk_15434949897228968_sr_2095.html","info")</f>
        <v/>
      </c>
      <c r="AA30" t="n">
        <v>-2071575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/>
      <c r="AP30" t="n">
        <v>227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2071575</v>
      </c>
      <c r="AZ30" t="s">
        <v>151</v>
      </c>
      <c r="BA30" t="s"/>
      <c r="BB30" t="n">
        <v>252910</v>
      </c>
      <c r="BC30" t="n">
        <v>13.30174</v>
      </c>
      <c r="BD30" t="n">
        <v>52.50583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148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135</v>
      </c>
      <c r="L31" t="s">
        <v>76</v>
      </c>
      <c r="M31" t="s"/>
      <c r="N31" t="s">
        <v>152</v>
      </c>
      <c r="O31" t="s">
        <v>78</v>
      </c>
      <c r="P31" t="s">
        <v>148</v>
      </c>
      <c r="Q31" t="s"/>
      <c r="R31" t="s">
        <v>103</v>
      </c>
      <c r="S31" t="s">
        <v>104</v>
      </c>
      <c r="T31" t="s">
        <v>82</v>
      </c>
      <c r="U31" t="s"/>
      <c r="V31" t="s">
        <v>83</v>
      </c>
      <c r="W31" t="s">
        <v>98</v>
      </c>
      <c r="X31" t="s"/>
      <c r="Y31" t="s">
        <v>85</v>
      </c>
      <c r="Z31">
        <f>HYPERLINK("https://hotelmonitor-cachepage.eclerx.com/savepage/tk_15434949897228968_sr_2095.html","info")</f>
        <v/>
      </c>
      <c r="AA31" t="n">
        <v>-2071575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/>
      <c r="AP31" t="n">
        <v>227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2071575</v>
      </c>
      <c r="AZ31" t="s">
        <v>151</v>
      </c>
      <c r="BA31" t="s"/>
      <c r="BB31" t="n">
        <v>252910</v>
      </c>
      <c r="BC31" t="n">
        <v>13.30174</v>
      </c>
      <c r="BD31" t="n">
        <v>52.50583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153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196.22</v>
      </c>
      <c r="L32" t="s">
        <v>76</v>
      </c>
      <c r="M32" t="s"/>
      <c r="N32" t="s">
        <v>154</v>
      </c>
      <c r="O32" t="s">
        <v>78</v>
      </c>
      <c r="P32" t="s">
        <v>153</v>
      </c>
      <c r="Q32" t="s"/>
      <c r="R32" t="s">
        <v>109</v>
      </c>
      <c r="S32" t="s">
        <v>155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HYPERLINK("https://hotelmonitor-cachepage.eclerx.com/savepage/tk_15434946600435703_sr_2095.html","info")</f>
        <v/>
      </c>
      <c r="AA32" t="n">
        <v>-4481131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/>
      <c r="AP32" t="n">
        <v>39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4481131</v>
      </c>
      <c r="AZ32" t="s">
        <v>156</v>
      </c>
      <c r="BA32" t="s"/>
      <c r="BB32" t="n">
        <v>420995</v>
      </c>
      <c r="BC32" t="n">
        <v>13.39169</v>
      </c>
      <c r="BD32" t="n">
        <v>52.510891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157</v>
      </c>
      <c r="F33" t="n">
        <v>375729</v>
      </c>
      <c r="G33" t="s">
        <v>74</v>
      </c>
      <c r="H33" t="s">
        <v>75</v>
      </c>
      <c r="I33" t="s"/>
      <c r="J33" t="s">
        <v>74</v>
      </c>
      <c r="K33" t="n">
        <v>125</v>
      </c>
      <c r="L33" t="s">
        <v>76</v>
      </c>
      <c r="M33" t="s"/>
      <c r="N33" t="s">
        <v>102</v>
      </c>
      <c r="O33" t="s">
        <v>78</v>
      </c>
      <c r="P33" t="s">
        <v>158</v>
      </c>
      <c r="Q33" t="s"/>
      <c r="R33" t="s">
        <v>109</v>
      </c>
      <c r="S33" t="s">
        <v>159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HYPERLINK("https://hotelmonitor-cachepage.eclerx.com/savepage/tk_1543494822409383_sr_2095.html","info")</f>
        <v/>
      </c>
      <c r="AA33" t="n">
        <v>8820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/>
      <c r="AP33" t="n">
        <v>131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1694733</v>
      </c>
      <c r="AZ33" t="s">
        <v>160</v>
      </c>
      <c r="BA33" t="s"/>
      <c r="BB33" t="n">
        <v>145205</v>
      </c>
      <c r="BC33" t="n">
        <v>13.3802</v>
      </c>
      <c r="BD33" t="n">
        <v>52.5037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157</v>
      </c>
      <c r="F34" t="n">
        <v>375729</v>
      </c>
      <c r="G34" t="s">
        <v>74</v>
      </c>
      <c r="H34" t="s">
        <v>75</v>
      </c>
      <c r="I34" t="s"/>
      <c r="J34" t="s">
        <v>74</v>
      </c>
      <c r="K34" t="n">
        <v>145</v>
      </c>
      <c r="L34" t="s">
        <v>76</v>
      </c>
      <c r="M34" t="s"/>
      <c r="N34" t="s">
        <v>161</v>
      </c>
      <c r="O34" t="s">
        <v>78</v>
      </c>
      <c r="P34" t="s">
        <v>158</v>
      </c>
      <c r="Q34" t="s"/>
      <c r="R34" t="s">
        <v>109</v>
      </c>
      <c r="S34" t="s">
        <v>162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HYPERLINK("https://hotelmonitor-cachepage.eclerx.com/savepage/tk_1543494822409383_sr_2095.html","info")</f>
        <v/>
      </c>
      <c r="AA34" t="n">
        <v>8820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/>
      <c r="AP34" t="n">
        <v>131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1694733</v>
      </c>
      <c r="AZ34" t="s">
        <v>160</v>
      </c>
      <c r="BA34" t="s"/>
      <c r="BB34" t="n">
        <v>145205</v>
      </c>
      <c r="BC34" t="n">
        <v>13.3802</v>
      </c>
      <c r="BD34" t="n">
        <v>52.5037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157</v>
      </c>
      <c r="F35" t="n">
        <v>375729</v>
      </c>
      <c r="G35" t="s">
        <v>74</v>
      </c>
      <c r="H35" t="s">
        <v>75</v>
      </c>
      <c r="I35" t="s"/>
      <c r="J35" t="s">
        <v>74</v>
      </c>
      <c r="K35" t="n">
        <v>181</v>
      </c>
      <c r="L35" t="s">
        <v>76</v>
      </c>
      <c r="M35" t="s"/>
      <c r="N35" t="s">
        <v>163</v>
      </c>
      <c r="O35" t="s">
        <v>78</v>
      </c>
      <c r="P35" t="s">
        <v>158</v>
      </c>
      <c r="Q35" t="s"/>
      <c r="R35" t="s">
        <v>109</v>
      </c>
      <c r="S35" t="s">
        <v>164</v>
      </c>
      <c r="T35" t="s">
        <v>82</v>
      </c>
      <c r="U35" t="s"/>
      <c r="V35" t="s">
        <v>83</v>
      </c>
      <c r="W35" t="s">
        <v>98</v>
      </c>
      <c r="X35" t="s"/>
      <c r="Y35" t="s">
        <v>85</v>
      </c>
      <c r="Z35">
        <f>HYPERLINK("https://hotelmonitor-cachepage.eclerx.com/savepage/tk_1543494822409383_sr_2095.html","info")</f>
        <v/>
      </c>
      <c r="AA35" t="n">
        <v>8820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/>
      <c r="AP35" t="n">
        <v>131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1694733</v>
      </c>
      <c r="AZ35" t="s">
        <v>160</v>
      </c>
      <c r="BA35" t="s"/>
      <c r="BB35" t="n">
        <v>145205</v>
      </c>
      <c r="BC35" t="n">
        <v>13.3802</v>
      </c>
      <c r="BD35" t="n">
        <v>52.5037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157</v>
      </c>
      <c r="F36" t="n">
        <v>375729</v>
      </c>
      <c r="G36" t="s">
        <v>74</v>
      </c>
      <c r="H36" t="s">
        <v>75</v>
      </c>
      <c r="I36" t="s"/>
      <c r="J36" t="s">
        <v>74</v>
      </c>
      <c r="K36" t="n">
        <v>181</v>
      </c>
      <c r="L36" t="s">
        <v>76</v>
      </c>
      <c r="M36" t="s"/>
      <c r="N36" t="s">
        <v>165</v>
      </c>
      <c r="O36" t="s">
        <v>78</v>
      </c>
      <c r="P36" t="s">
        <v>158</v>
      </c>
      <c r="Q36" t="s"/>
      <c r="R36" t="s">
        <v>109</v>
      </c>
      <c r="S36" t="s">
        <v>164</v>
      </c>
      <c r="T36" t="s">
        <v>82</v>
      </c>
      <c r="U36" t="s"/>
      <c r="V36" t="s">
        <v>83</v>
      </c>
      <c r="W36" t="s">
        <v>98</v>
      </c>
      <c r="X36" t="s"/>
      <c r="Y36" t="s">
        <v>85</v>
      </c>
      <c r="Z36">
        <f>HYPERLINK("https://hotelmonitor-cachepage.eclerx.com/savepage/tk_1543494822409383_sr_2095.html","info")</f>
        <v/>
      </c>
      <c r="AA36" t="n">
        <v>8820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/>
      <c r="AP36" t="n">
        <v>131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1694733</v>
      </c>
      <c r="AZ36" t="s">
        <v>160</v>
      </c>
      <c r="BA36" t="s"/>
      <c r="BB36" t="n">
        <v>145205</v>
      </c>
      <c r="BC36" t="n">
        <v>13.3802</v>
      </c>
      <c r="BD36" t="n">
        <v>52.5037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157</v>
      </c>
      <c r="F37" t="n">
        <v>375729</v>
      </c>
      <c r="G37" t="s">
        <v>74</v>
      </c>
      <c r="H37" t="s">
        <v>75</v>
      </c>
      <c r="I37" t="s"/>
      <c r="J37" t="s">
        <v>74</v>
      </c>
      <c r="K37" t="n">
        <v>241</v>
      </c>
      <c r="L37" t="s">
        <v>76</v>
      </c>
      <c r="M37" t="s"/>
      <c r="N37" t="s">
        <v>166</v>
      </c>
      <c r="O37" t="s">
        <v>78</v>
      </c>
      <c r="P37" t="s">
        <v>158</v>
      </c>
      <c r="Q37" t="s"/>
      <c r="R37" t="s">
        <v>109</v>
      </c>
      <c r="S37" t="s">
        <v>167</v>
      </c>
      <c r="T37" t="s">
        <v>82</v>
      </c>
      <c r="U37" t="s"/>
      <c r="V37" t="s">
        <v>83</v>
      </c>
      <c r="W37" t="s">
        <v>98</v>
      </c>
      <c r="X37" t="s"/>
      <c r="Y37" t="s">
        <v>85</v>
      </c>
      <c r="Z37">
        <f>HYPERLINK("https://hotelmonitor-cachepage.eclerx.com/savepage/tk_1543494822409383_sr_2095.html","info")</f>
        <v/>
      </c>
      <c r="AA37" t="n">
        <v>8820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/>
      <c r="AP37" t="n">
        <v>131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1694733</v>
      </c>
      <c r="AZ37" t="s">
        <v>160</v>
      </c>
      <c r="BA37" t="s"/>
      <c r="BB37" t="n">
        <v>145205</v>
      </c>
      <c r="BC37" t="n">
        <v>13.3802</v>
      </c>
      <c r="BD37" t="n">
        <v>52.5037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168</v>
      </c>
      <c r="F38" t="n">
        <v>379377</v>
      </c>
      <c r="G38" t="s">
        <v>74</v>
      </c>
      <c r="H38" t="s">
        <v>75</v>
      </c>
      <c r="I38" t="s"/>
      <c r="J38" t="s">
        <v>74</v>
      </c>
      <c r="K38" t="n">
        <v>132</v>
      </c>
      <c r="L38" t="s">
        <v>76</v>
      </c>
      <c r="M38" t="s"/>
      <c r="N38" t="s">
        <v>169</v>
      </c>
      <c r="O38" t="s">
        <v>78</v>
      </c>
      <c r="P38" t="s">
        <v>170</v>
      </c>
      <c r="Q38" t="s"/>
      <c r="R38" t="s">
        <v>80</v>
      </c>
      <c r="S38" t="s">
        <v>171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HYPERLINK("https://hotelmonitor-cachepage.eclerx.com/savepage/tk_1543494734018893_sr_2095.html","info")</f>
        <v/>
      </c>
      <c r="AA38" t="n">
        <v>98115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/>
      <c r="AP38" t="n">
        <v>80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937736</v>
      </c>
      <c r="AZ38" t="s">
        <v>172</v>
      </c>
      <c r="BA38" t="s"/>
      <c r="BB38" t="n">
        <v>412055</v>
      </c>
      <c r="BC38" t="n">
        <v>13.405262</v>
      </c>
      <c r="BD38" t="n">
        <v>52.510116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168</v>
      </c>
      <c r="F39" t="n">
        <v>379377</v>
      </c>
      <c r="G39" t="s">
        <v>74</v>
      </c>
      <c r="H39" t="s">
        <v>75</v>
      </c>
      <c r="I39" t="s"/>
      <c r="J39" t="s">
        <v>74</v>
      </c>
      <c r="K39" t="n">
        <v>142</v>
      </c>
      <c r="L39" t="s">
        <v>76</v>
      </c>
      <c r="M39" t="s"/>
      <c r="N39" t="s">
        <v>173</v>
      </c>
      <c r="O39" t="s">
        <v>78</v>
      </c>
      <c r="P39" t="s">
        <v>170</v>
      </c>
      <c r="Q39" t="s"/>
      <c r="R39" t="s">
        <v>80</v>
      </c>
      <c r="S39" t="s">
        <v>174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HYPERLINK("https://hotelmonitor-cachepage.eclerx.com/savepage/tk_1543494734018893_sr_2095.html","info")</f>
        <v/>
      </c>
      <c r="AA39" t="n">
        <v>98115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/>
      <c r="AP39" t="n">
        <v>80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937736</v>
      </c>
      <c r="AZ39" t="s">
        <v>172</v>
      </c>
      <c r="BA39" t="s"/>
      <c r="BB39" t="n">
        <v>412055</v>
      </c>
      <c r="BC39" t="n">
        <v>13.405262</v>
      </c>
      <c r="BD39" t="n">
        <v>52.510116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175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177.45</v>
      </c>
      <c r="L40" t="s">
        <v>76</v>
      </c>
      <c r="M40" t="s"/>
      <c r="N40" t="s">
        <v>176</v>
      </c>
      <c r="O40" t="s">
        <v>78</v>
      </c>
      <c r="P40" t="s">
        <v>175</v>
      </c>
      <c r="Q40" t="s"/>
      <c r="R40" t="s">
        <v>109</v>
      </c>
      <c r="S40" t="s">
        <v>177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HYPERLINK("https://hotelmonitor-cachepage.eclerx.com/savepage/tk_15434950296543305_sr_2095.html","info")</f>
        <v/>
      </c>
      <c r="AA40" t="n">
        <v>-6796543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/>
      <c r="AP40" t="n">
        <v>251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6796543</v>
      </c>
      <c r="AZ40" t="s">
        <v>178</v>
      </c>
      <c r="BA40" t="s"/>
      <c r="BB40" t="n">
        <v>552339</v>
      </c>
      <c r="BC40" t="n">
        <v>13.417036</v>
      </c>
      <c r="BD40" t="n">
        <v>52.523904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175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193.2</v>
      </c>
      <c r="L41" t="s">
        <v>76</v>
      </c>
      <c r="M41" t="s"/>
      <c r="N41" t="s">
        <v>179</v>
      </c>
      <c r="O41" t="s">
        <v>78</v>
      </c>
      <c r="P41" t="s">
        <v>175</v>
      </c>
      <c r="Q41" t="s"/>
      <c r="R41" t="s">
        <v>109</v>
      </c>
      <c r="S41" t="s">
        <v>180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HYPERLINK("https://hotelmonitor-cachepage.eclerx.com/savepage/tk_15434950296543305_sr_2095.html","info")</f>
        <v/>
      </c>
      <c r="AA41" t="n">
        <v>-6796543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/>
      <c r="AP41" t="n">
        <v>251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6796543</v>
      </c>
      <c r="AZ41" t="s">
        <v>178</v>
      </c>
      <c r="BA41" t="s"/>
      <c r="BB41" t="n">
        <v>552339</v>
      </c>
      <c r="BC41" t="n">
        <v>13.417036</v>
      </c>
      <c r="BD41" t="n">
        <v>52.523904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175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204.75</v>
      </c>
      <c r="L42" t="s">
        <v>76</v>
      </c>
      <c r="M42" t="s"/>
      <c r="N42" t="s">
        <v>176</v>
      </c>
      <c r="O42" t="s">
        <v>78</v>
      </c>
      <c r="P42" t="s">
        <v>175</v>
      </c>
      <c r="Q42" t="s"/>
      <c r="R42" t="s">
        <v>109</v>
      </c>
      <c r="S42" t="s">
        <v>181</v>
      </c>
      <c r="T42" t="s">
        <v>82</v>
      </c>
      <c r="U42" t="s"/>
      <c r="V42" t="s">
        <v>83</v>
      </c>
      <c r="W42" t="s">
        <v>98</v>
      </c>
      <c r="X42" t="s"/>
      <c r="Y42" t="s">
        <v>85</v>
      </c>
      <c r="Z42">
        <f>HYPERLINK("https://hotelmonitor-cachepage.eclerx.com/savepage/tk_15434950296543305_sr_2095.html","info")</f>
        <v/>
      </c>
      <c r="AA42" t="n">
        <v>-6796543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/>
      <c r="AP42" t="n">
        <v>251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6796543</v>
      </c>
      <c r="AZ42" t="s">
        <v>178</v>
      </c>
      <c r="BA42" t="s"/>
      <c r="BB42" t="n">
        <v>552339</v>
      </c>
      <c r="BC42" t="n">
        <v>13.417036</v>
      </c>
      <c r="BD42" t="n">
        <v>52.523904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175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220.5</v>
      </c>
      <c r="L43" t="s">
        <v>76</v>
      </c>
      <c r="M43" t="s"/>
      <c r="N43" t="s">
        <v>179</v>
      </c>
      <c r="O43" t="s">
        <v>78</v>
      </c>
      <c r="P43" t="s">
        <v>175</v>
      </c>
      <c r="Q43" t="s"/>
      <c r="R43" t="s">
        <v>109</v>
      </c>
      <c r="S43" t="s">
        <v>182</v>
      </c>
      <c r="T43" t="s">
        <v>82</v>
      </c>
      <c r="U43" t="s"/>
      <c r="V43" t="s">
        <v>83</v>
      </c>
      <c r="W43" t="s">
        <v>98</v>
      </c>
      <c r="X43" t="s"/>
      <c r="Y43" t="s">
        <v>85</v>
      </c>
      <c r="Z43">
        <f>HYPERLINK("https://hotelmonitor-cachepage.eclerx.com/savepage/tk_15434950296543305_sr_2095.html","info")</f>
        <v/>
      </c>
      <c r="AA43" t="n">
        <v>-6796543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/>
      <c r="AP43" t="n">
        <v>251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6796543</v>
      </c>
      <c r="AZ43" t="s">
        <v>178</v>
      </c>
      <c r="BA43" t="s"/>
      <c r="BB43" t="n">
        <v>552339</v>
      </c>
      <c r="BC43" t="n">
        <v>13.417036</v>
      </c>
      <c r="BD43" t="n">
        <v>52.523904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175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224.7</v>
      </c>
      <c r="L44" t="s">
        <v>76</v>
      </c>
      <c r="M44" t="s"/>
      <c r="N44" t="s">
        <v>183</v>
      </c>
      <c r="O44" t="s">
        <v>78</v>
      </c>
      <c r="P44" t="s">
        <v>175</v>
      </c>
      <c r="Q44" t="s"/>
      <c r="R44" t="s">
        <v>109</v>
      </c>
      <c r="S44" t="s">
        <v>184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HYPERLINK("https://hotelmonitor-cachepage.eclerx.com/savepage/tk_15434950296543305_sr_2095.html","info")</f>
        <v/>
      </c>
      <c r="AA44" t="n">
        <v>-6796543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/>
      <c r="AP44" t="n">
        <v>251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6796543</v>
      </c>
      <c r="AZ44" t="s">
        <v>178</v>
      </c>
      <c r="BA44" t="s"/>
      <c r="BB44" t="n">
        <v>552339</v>
      </c>
      <c r="BC44" t="n">
        <v>13.417036</v>
      </c>
      <c r="BD44" t="n">
        <v>52.523904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175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252</v>
      </c>
      <c r="L45" t="s">
        <v>76</v>
      </c>
      <c r="M45" t="s"/>
      <c r="N45" t="s">
        <v>183</v>
      </c>
      <c r="O45" t="s">
        <v>78</v>
      </c>
      <c r="P45" t="s">
        <v>175</v>
      </c>
      <c r="Q45" t="s"/>
      <c r="R45" t="s">
        <v>109</v>
      </c>
      <c r="S45" t="s">
        <v>185</v>
      </c>
      <c r="T45" t="s">
        <v>82</v>
      </c>
      <c r="U45" t="s"/>
      <c r="V45" t="s">
        <v>83</v>
      </c>
      <c r="W45" t="s">
        <v>98</v>
      </c>
      <c r="X45" t="s"/>
      <c r="Y45" t="s">
        <v>85</v>
      </c>
      <c r="Z45">
        <f>HYPERLINK("https://hotelmonitor-cachepage.eclerx.com/savepage/tk_15434950296543305_sr_2095.html","info")</f>
        <v/>
      </c>
      <c r="AA45" t="n">
        <v>-6796543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/>
      <c r="AP45" t="n">
        <v>251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6796543</v>
      </c>
      <c r="AZ45" t="s">
        <v>178</v>
      </c>
      <c r="BA45" t="s"/>
      <c r="BB45" t="n">
        <v>552339</v>
      </c>
      <c r="BC45" t="n">
        <v>13.417036</v>
      </c>
      <c r="BD45" t="n">
        <v>52.523904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186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149</v>
      </c>
      <c r="L46" t="s">
        <v>76</v>
      </c>
      <c r="M46" t="s"/>
      <c r="N46" t="s">
        <v>187</v>
      </c>
      <c r="O46" t="s">
        <v>78</v>
      </c>
      <c r="P46" t="s">
        <v>186</v>
      </c>
      <c r="Q46" t="s"/>
      <c r="R46" t="s">
        <v>80</v>
      </c>
      <c r="S46" t="s">
        <v>188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HYPERLINK("https://hotelmonitor-cachepage.eclerx.com/savepage/tk_1543494743170724_sr_2095.html","info")</f>
        <v/>
      </c>
      <c r="AA46" t="n">
        <v>-6796518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/>
      <c r="AP46" t="n">
        <v>85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6796518</v>
      </c>
      <c r="AZ46" t="s">
        <v>189</v>
      </c>
      <c r="BA46" t="s"/>
      <c r="BB46" t="n">
        <v>62320</v>
      </c>
      <c r="BC46" t="n">
        <v>13.390458</v>
      </c>
      <c r="BD46" t="n">
        <v>52.523585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190</v>
      </c>
      <c r="F47" t="n">
        <v>379385</v>
      </c>
      <c r="G47" t="s">
        <v>74</v>
      </c>
      <c r="H47" t="s">
        <v>75</v>
      </c>
      <c r="I47" t="s"/>
      <c r="J47" t="s">
        <v>74</v>
      </c>
      <c r="K47" t="n">
        <v>156.45</v>
      </c>
      <c r="L47" t="s">
        <v>76</v>
      </c>
      <c r="M47" t="s"/>
      <c r="N47" t="s">
        <v>191</v>
      </c>
      <c r="O47" t="s">
        <v>78</v>
      </c>
      <c r="P47" t="s">
        <v>192</v>
      </c>
      <c r="Q47" t="s"/>
      <c r="R47" t="s">
        <v>193</v>
      </c>
      <c r="S47" t="s">
        <v>194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HYPERLINK("https://hotelmonitor-cachepage.eclerx.com/savepage/tk_15434946762279716_sr_2095.html","info")</f>
        <v/>
      </c>
      <c r="AA47" t="n">
        <v>5851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/>
      <c r="AP47" t="n">
        <v>48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1845073</v>
      </c>
      <c r="AZ47" t="s">
        <v>195</v>
      </c>
      <c r="BA47" t="s"/>
      <c r="BB47" t="n">
        <v>3196</v>
      </c>
      <c r="BC47" t="n">
        <v>13.3547</v>
      </c>
      <c r="BD47" t="n">
        <v>52.50583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190</v>
      </c>
      <c r="F48" t="n">
        <v>379385</v>
      </c>
      <c r="G48" t="s">
        <v>74</v>
      </c>
      <c r="H48" t="s">
        <v>75</v>
      </c>
      <c r="I48" t="s"/>
      <c r="J48" t="s">
        <v>74</v>
      </c>
      <c r="K48" t="n">
        <v>156.45</v>
      </c>
      <c r="L48" t="s">
        <v>76</v>
      </c>
      <c r="M48" t="s"/>
      <c r="N48" t="s">
        <v>196</v>
      </c>
      <c r="O48" t="s">
        <v>78</v>
      </c>
      <c r="P48" t="s">
        <v>192</v>
      </c>
      <c r="Q48" t="s"/>
      <c r="R48" t="s">
        <v>193</v>
      </c>
      <c r="S48" t="s">
        <v>194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HYPERLINK("https://hotelmonitor-cachepage.eclerx.com/savepage/tk_15434946762279716_sr_2095.html","info")</f>
        <v/>
      </c>
      <c r="AA48" t="n">
        <v>5851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/>
      <c r="AP48" t="n">
        <v>48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1845073</v>
      </c>
      <c r="AZ48" t="s">
        <v>195</v>
      </c>
      <c r="BA48" t="s"/>
      <c r="BB48" t="n">
        <v>3196</v>
      </c>
      <c r="BC48" t="n">
        <v>13.3547</v>
      </c>
      <c r="BD48" t="n">
        <v>52.50583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190</v>
      </c>
      <c r="F49" t="n">
        <v>379385</v>
      </c>
      <c r="G49" t="s">
        <v>74</v>
      </c>
      <c r="H49" t="s">
        <v>75</v>
      </c>
      <c r="I49" t="s"/>
      <c r="J49" t="s">
        <v>74</v>
      </c>
      <c r="K49" t="n">
        <v>177.45</v>
      </c>
      <c r="L49" t="s">
        <v>76</v>
      </c>
      <c r="M49" t="s"/>
      <c r="N49" t="s">
        <v>197</v>
      </c>
      <c r="O49" t="s">
        <v>78</v>
      </c>
      <c r="P49" t="s">
        <v>192</v>
      </c>
      <c r="Q49" t="s"/>
      <c r="R49" t="s">
        <v>193</v>
      </c>
      <c r="S49" t="s">
        <v>177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HYPERLINK("https://hotelmonitor-cachepage.eclerx.com/savepage/tk_15434946762279716_sr_2095.html","info")</f>
        <v/>
      </c>
      <c r="AA49" t="n">
        <v>5851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/>
      <c r="AP49" t="n">
        <v>48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1845073</v>
      </c>
      <c r="AZ49" t="s">
        <v>195</v>
      </c>
      <c r="BA49" t="s"/>
      <c r="BB49" t="n">
        <v>3196</v>
      </c>
      <c r="BC49" t="n">
        <v>13.3547</v>
      </c>
      <c r="BD49" t="n">
        <v>52.50583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190</v>
      </c>
      <c r="F50" t="n">
        <v>379385</v>
      </c>
      <c r="G50" t="s">
        <v>74</v>
      </c>
      <c r="H50" t="s">
        <v>75</v>
      </c>
      <c r="I50" t="s"/>
      <c r="J50" t="s">
        <v>74</v>
      </c>
      <c r="K50" t="n">
        <v>177.45</v>
      </c>
      <c r="L50" t="s">
        <v>76</v>
      </c>
      <c r="M50" t="s"/>
      <c r="N50" t="s">
        <v>198</v>
      </c>
      <c r="O50" t="s">
        <v>78</v>
      </c>
      <c r="P50" t="s">
        <v>192</v>
      </c>
      <c r="Q50" t="s"/>
      <c r="R50" t="s">
        <v>193</v>
      </c>
      <c r="S50" t="s">
        <v>177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HYPERLINK("https://hotelmonitor-cachepage.eclerx.com/savepage/tk_15434946762279716_sr_2095.html","info")</f>
        <v/>
      </c>
      <c r="AA50" t="n">
        <v>5851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/>
      <c r="AP50" t="n">
        <v>48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1845073</v>
      </c>
      <c r="AZ50" t="s">
        <v>195</v>
      </c>
      <c r="BA50" t="s"/>
      <c r="BB50" t="n">
        <v>3196</v>
      </c>
      <c r="BC50" t="n">
        <v>13.3547</v>
      </c>
      <c r="BD50" t="n">
        <v>52.50583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190</v>
      </c>
      <c r="F51" t="n">
        <v>379385</v>
      </c>
      <c r="G51" t="s">
        <v>74</v>
      </c>
      <c r="H51" t="s">
        <v>75</v>
      </c>
      <c r="I51" t="s"/>
      <c r="J51" t="s">
        <v>74</v>
      </c>
      <c r="K51" t="n">
        <v>198.45</v>
      </c>
      <c r="L51" t="s">
        <v>76</v>
      </c>
      <c r="M51" t="s"/>
      <c r="N51" t="s">
        <v>196</v>
      </c>
      <c r="O51" t="s">
        <v>78</v>
      </c>
      <c r="P51" t="s">
        <v>192</v>
      </c>
      <c r="Q51" t="s"/>
      <c r="R51" t="s">
        <v>193</v>
      </c>
      <c r="S51" t="s">
        <v>199</v>
      </c>
      <c r="T51" t="s">
        <v>82</v>
      </c>
      <c r="U51" t="s"/>
      <c r="V51" t="s">
        <v>83</v>
      </c>
      <c r="W51" t="s">
        <v>98</v>
      </c>
      <c r="X51" t="s"/>
      <c r="Y51" t="s">
        <v>85</v>
      </c>
      <c r="Z51">
        <f>HYPERLINK("https://hotelmonitor-cachepage.eclerx.com/savepage/tk_15434946762279716_sr_2095.html","info")</f>
        <v/>
      </c>
      <c r="AA51" t="n">
        <v>5851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/>
      <c r="AP51" t="n">
        <v>48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1845073</v>
      </c>
      <c r="AZ51" t="s">
        <v>195</v>
      </c>
      <c r="BA51" t="s"/>
      <c r="BB51" t="n">
        <v>3196</v>
      </c>
      <c r="BC51" t="n">
        <v>13.3547</v>
      </c>
      <c r="BD51" t="n">
        <v>52.50583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190</v>
      </c>
      <c r="F52" t="n">
        <v>379385</v>
      </c>
      <c r="G52" t="s">
        <v>74</v>
      </c>
      <c r="H52" t="s">
        <v>75</v>
      </c>
      <c r="I52" t="s"/>
      <c r="J52" t="s">
        <v>74</v>
      </c>
      <c r="K52" t="n">
        <v>198.45</v>
      </c>
      <c r="L52" t="s">
        <v>76</v>
      </c>
      <c r="M52" t="s"/>
      <c r="N52" t="s">
        <v>191</v>
      </c>
      <c r="O52" t="s">
        <v>78</v>
      </c>
      <c r="P52" t="s">
        <v>192</v>
      </c>
      <c r="Q52" t="s"/>
      <c r="R52" t="s">
        <v>193</v>
      </c>
      <c r="S52" t="s">
        <v>199</v>
      </c>
      <c r="T52" t="s">
        <v>82</v>
      </c>
      <c r="U52" t="s"/>
      <c r="V52" t="s">
        <v>83</v>
      </c>
      <c r="W52" t="s">
        <v>98</v>
      </c>
      <c r="X52" t="s"/>
      <c r="Y52" t="s">
        <v>85</v>
      </c>
      <c r="Z52">
        <f>HYPERLINK("https://hotelmonitor-cachepage.eclerx.com/savepage/tk_15434946762279716_sr_2095.html","info")</f>
        <v/>
      </c>
      <c r="AA52" t="n">
        <v>5851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/>
      <c r="AP52" t="n">
        <v>48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1845073</v>
      </c>
      <c r="AZ52" t="s">
        <v>195</v>
      </c>
      <c r="BA52" t="s"/>
      <c r="BB52" t="n">
        <v>3196</v>
      </c>
      <c r="BC52" t="n">
        <v>13.3547</v>
      </c>
      <c r="BD52" t="n">
        <v>52.50583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190</v>
      </c>
      <c r="F53" t="n">
        <v>379385</v>
      </c>
      <c r="G53" t="s">
        <v>74</v>
      </c>
      <c r="H53" t="s">
        <v>75</v>
      </c>
      <c r="I53" t="s"/>
      <c r="J53" t="s">
        <v>74</v>
      </c>
      <c r="K53" t="n">
        <v>198.45</v>
      </c>
      <c r="L53" t="s">
        <v>76</v>
      </c>
      <c r="M53" t="s"/>
      <c r="N53" t="s">
        <v>200</v>
      </c>
      <c r="O53" t="s">
        <v>78</v>
      </c>
      <c r="P53" t="s">
        <v>192</v>
      </c>
      <c r="Q53" t="s"/>
      <c r="R53" t="s">
        <v>193</v>
      </c>
      <c r="S53" t="s">
        <v>199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HYPERLINK("https://hotelmonitor-cachepage.eclerx.com/savepage/tk_15434946762279716_sr_2095.html","info")</f>
        <v/>
      </c>
      <c r="AA53" t="n">
        <v>5851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/>
      <c r="AP53" t="n">
        <v>48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1845073</v>
      </c>
      <c r="AZ53" t="s">
        <v>195</v>
      </c>
      <c r="BA53" t="s"/>
      <c r="BB53" t="n">
        <v>3196</v>
      </c>
      <c r="BC53" t="n">
        <v>13.3547</v>
      </c>
      <c r="BD53" t="n">
        <v>52.50583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190</v>
      </c>
      <c r="F54" t="n">
        <v>379385</v>
      </c>
      <c r="G54" t="s">
        <v>74</v>
      </c>
      <c r="H54" t="s">
        <v>75</v>
      </c>
      <c r="I54" t="s"/>
      <c r="J54" t="s">
        <v>74</v>
      </c>
      <c r="K54" t="n">
        <v>198.45</v>
      </c>
      <c r="L54" t="s">
        <v>76</v>
      </c>
      <c r="M54" t="s"/>
      <c r="N54" t="s">
        <v>201</v>
      </c>
      <c r="O54" t="s">
        <v>78</v>
      </c>
      <c r="P54" t="s">
        <v>192</v>
      </c>
      <c r="Q54" t="s"/>
      <c r="R54" t="s">
        <v>193</v>
      </c>
      <c r="S54" t="s">
        <v>199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HYPERLINK("https://hotelmonitor-cachepage.eclerx.com/savepage/tk_15434946762279716_sr_2095.html","info")</f>
        <v/>
      </c>
      <c r="AA54" t="n">
        <v>5851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/>
      <c r="AP54" t="n">
        <v>48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1845073</v>
      </c>
      <c r="AZ54" t="s">
        <v>195</v>
      </c>
      <c r="BA54" t="s"/>
      <c r="BB54" t="n">
        <v>3196</v>
      </c>
      <c r="BC54" t="n">
        <v>13.3547</v>
      </c>
      <c r="BD54" t="n">
        <v>52.50583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190</v>
      </c>
      <c r="F55" t="n">
        <v>379385</v>
      </c>
      <c r="G55" t="s">
        <v>74</v>
      </c>
      <c r="H55" t="s">
        <v>75</v>
      </c>
      <c r="I55" t="s"/>
      <c r="J55" t="s">
        <v>74</v>
      </c>
      <c r="K55" t="n">
        <v>219.45</v>
      </c>
      <c r="L55" t="s">
        <v>76</v>
      </c>
      <c r="M55" t="s"/>
      <c r="N55" t="s">
        <v>197</v>
      </c>
      <c r="O55" t="s">
        <v>78</v>
      </c>
      <c r="P55" t="s">
        <v>192</v>
      </c>
      <c r="Q55" t="s"/>
      <c r="R55" t="s">
        <v>193</v>
      </c>
      <c r="S55" t="s">
        <v>202</v>
      </c>
      <c r="T55" t="s">
        <v>82</v>
      </c>
      <c r="U55" t="s"/>
      <c r="V55" t="s">
        <v>83</v>
      </c>
      <c r="W55" t="s">
        <v>98</v>
      </c>
      <c r="X55" t="s"/>
      <c r="Y55" t="s">
        <v>85</v>
      </c>
      <c r="Z55">
        <f>HYPERLINK("https://hotelmonitor-cachepage.eclerx.com/savepage/tk_15434946762279716_sr_2095.html","info")</f>
        <v/>
      </c>
      <c r="AA55" t="n">
        <v>5851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/>
      <c r="AP55" t="n">
        <v>48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1845073</v>
      </c>
      <c r="AZ55" t="s">
        <v>195</v>
      </c>
      <c r="BA55" t="s"/>
      <c r="BB55" t="n">
        <v>3196</v>
      </c>
      <c r="BC55" t="n">
        <v>13.3547</v>
      </c>
      <c r="BD55" t="n">
        <v>52.50583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190</v>
      </c>
      <c r="F56" t="n">
        <v>379385</v>
      </c>
      <c r="G56" t="s">
        <v>74</v>
      </c>
      <c r="H56" t="s">
        <v>75</v>
      </c>
      <c r="I56" t="s"/>
      <c r="J56" t="s">
        <v>74</v>
      </c>
      <c r="K56" t="n">
        <v>219.45</v>
      </c>
      <c r="L56" t="s">
        <v>76</v>
      </c>
      <c r="M56" t="s"/>
      <c r="N56" t="s">
        <v>198</v>
      </c>
      <c r="O56" t="s">
        <v>78</v>
      </c>
      <c r="P56" t="s">
        <v>192</v>
      </c>
      <c r="Q56" t="s"/>
      <c r="R56" t="s">
        <v>193</v>
      </c>
      <c r="S56" t="s">
        <v>202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HYPERLINK("https://hotelmonitor-cachepage.eclerx.com/savepage/tk_15434946762279716_sr_2095.html","info")</f>
        <v/>
      </c>
      <c r="AA56" t="n">
        <v>5851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/>
      <c r="AP56" t="n">
        <v>48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1845073</v>
      </c>
      <c r="AZ56" t="s">
        <v>195</v>
      </c>
      <c r="BA56" t="s"/>
      <c r="BB56" t="n">
        <v>3196</v>
      </c>
      <c r="BC56" t="n">
        <v>13.3547</v>
      </c>
      <c r="BD56" t="n">
        <v>52.50583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190</v>
      </c>
      <c r="F57" t="n">
        <v>379385</v>
      </c>
      <c r="G57" t="s">
        <v>74</v>
      </c>
      <c r="H57" t="s">
        <v>75</v>
      </c>
      <c r="I57" t="s"/>
      <c r="J57" t="s">
        <v>74</v>
      </c>
      <c r="K57" t="n">
        <v>240.45</v>
      </c>
      <c r="L57" t="s">
        <v>76</v>
      </c>
      <c r="M57" t="s"/>
      <c r="N57" t="s">
        <v>200</v>
      </c>
      <c r="O57" t="s">
        <v>78</v>
      </c>
      <c r="P57" t="s">
        <v>192</v>
      </c>
      <c r="Q57" t="s"/>
      <c r="R57" t="s">
        <v>193</v>
      </c>
      <c r="S57" t="s">
        <v>203</v>
      </c>
      <c r="T57" t="s">
        <v>82</v>
      </c>
      <c r="U57" t="s"/>
      <c r="V57" t="s">
        <v>83</v>
      </c>
      <c r="W57" t="s">
        <v>98</v>
      </c>
      <c r="X57" t="s"/>
      <c r="Y57" t="s">
        <v>85</v>
      </c>
      <c r="Z57">
        <f>HYPERLINK("https://hotelmonitor-cachepage.eclerx.com/savepage/tk_15434946762279716_sr_2095.html","info")</f>
        <v/>
      </c>
      <c r="AA57" t="n">
        <v>5851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/>
      <c r="AP57" t="n">
        <v>48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1845073</v>
      </c>
      <c r="AZ57" t="s">
        <v>195</v>
      </c>
      <c r="BA57" t="s"/>
      <c r="BB57" t="n">
        <v>3196</v>
      </c>
      <c r="BC57" t="n">
        <v>13.3547</v>
      </c>
      <c r="BD57" t="n">
        <v>52.50583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190</v>
      </c>
      <c r="F58" t="n">
        <v>379385</v>
      </c>
      <c r="G58" t="s">
        <v>74</v>
      </c>
      <c r="H58" t="s">
        <v>75</v>
      </c>
      <c r="I58" t="s"/>
      <c r="J58" t="s">
        <v>74</v>
      </c>
      <c r="K58" t="n">
        <v>240.45</v>
      </c>
      <c r="L58" t="s">
        <v>76</v>
      </c>
      <c r="M58" t="s"/>
      <c r="N58" t="s">
        <v>201</v>
      </c>
      <c r="O58" t="s">
        <v>78</v>
      </c>
      <c r="P58" t="s">
        <v>192</v>
      </c>
      <c r="Q58" t="s"/>
      <c r="R58" t="s">
        <v>193</v>
      </c>
      <c r="S58" t="s">
        <v>203</v>
      </c>
      <c r="T58" t="s">
        <v>82</v>
      </c>
      <c r="U58" t="s"/>
      <c r="V58" t="s">
        <v>83</v>
      </c>
      <c r="W58" t="s">
        <v>98</v>
      </c>
      <c r="X58" t="s"/>
      <c r="Y58" t="s">
        <v>85</v>
      </c>
      <c r="Z58">
        <f>HYPERLINK("https://hotelmonitor-cachepage.eclerx.com/savepage/tk_15434946762279716_sr_2095.html","info")</f>
        <v/>
      </c>
      <c r="AA58" t="n">
        <v>5851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/>
      <c r="AP58" t="n">
        <v>48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1845073</v>
      </c>
      <c r="AZ58" t="s">
        <v>195</v>
      </c>
      <c r="BA58" t="s"/>
      <c r="BB58" t="n">
        <v>3196</v>
      </c>
      <c r="BC58" t="n">
        <v>13.3547</v>
      </c>
      <c r="BD58" t="n">
        <v>52.50583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190</v>
      </c>
      <c r="F59" t="n">
        <v>379385</v>
      </c>
      <c r="G59" t="s">
        <v>74</v>
      </c>
      <c r="H59" t="s">
        <v>75</v>
      </c>
      <c r="I59" t="s"/>
      <c r="J59" t="s">
        <v>74</v>
      </c>
      <c r="K59" t="n">
        <v>240.45</v>
      </c>
      <c r="L59" t="s">
        <v>76</v>
      </c>
      <c r="M59" t="s"/>
      <c r="N59" t="s">
        <v>204</v>
      </c>
      <c r="O59" t="s">
        <v>78</v>
      </c>
      <c r="P59" t="s">
        <v>192</v>
      </c>
      <c r="Q59" t="s"/>
      <c r="R59" t="s">
        <v>193</v>
      </c>
      <c r="S59" t="s">
        <v>203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HYPERLINK("https://hotelmonitor-cachepage.eclerx.com/savepage/tk_15434946762279716_sr_2095.html","info")</f>
        <v/>
      </c>
      <c r="AA59" t="n">
        <v>5851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/>
      <c r="AP59" t="n">
        <v>48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1845073</v>
      </c>
      <c r="AZ59" t="s">
        <v>195</v>
      </c>
      <c r="BA59" t="s"/>
      <c r="BB59" t="n">
        <v>3196</v>
      </c>
      <c r="BC59" t="n">
        <v>13.3547</v>
      </c>
      <c r="BD59" t="n">
        <v>52.50583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190</v>
      </c>
      <c r="F60" t="n">
        <v>379385</v>
      </c>
      <c r="G60" t="s">
        <v>74</v>
      </c>
      <c r="H60" t="s">
        <v>75</v>
      </c>
      <c r="I60" t="s"/>
      <c r="J60" t="s">
        <v>74</v>
      </c>
      <c r="K60" t="n">
        <v>261.45</v>
      </c>
      <c r="L60" t="s">
        <v>76</v>
      </c>
      <c r="M60" t="s"/>
      <c r="N60" t="s">
        <v>205</v>
      </c>
      <c r="O60" t="s">
        <v>78</v>
      </c>
      <c r="P60" t="s">
        <v>192</v>
      </c>
      <c r="Q60" t="s"/>
      <c r="R60" t="s">
        <v>193</v>
      </c>
      <c r="S60" t="s">
        <v>206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HYPERLINK("https://hotelmonitor-cachepage.eclerx.com/savepage/tk_15434946762279716_sr_2095.html","info")</f>
        <v/>
      </c>
      <c r="AA60" t="n">
        <v>5851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/>
      <c r="AP60" t="n">
        <v>48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1845073</v>
      </c>
      <c r="AZ60" t="s">
        <v>195</v>
      </c>
      <c r="BA60" t="s"/>
      <c r="BB60" t="n">
        <v>3196</v>
      </c>
      <c r="BC60" t="n">
        <v>13.3547</v>
      </c>
      <c r="BD60" t="n">
        <v>52.50583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190</v>
      </c>
      <c r="F61" t="n">
        <v>379385</v>
      </c>
      <c r="G61" t="s">
        <v>74</v>
      </c>
      <c r="H61" t="s">
        <v>75</v>
      </c>
      <c r="I61" t="s"/>
      <c r="J61" t="s">
        <v>74</v>
      </c>
      <c r="K61" t="n">
        <v>282.45</v>
      </c>
      <c r="L61" t="s">
        <v>76</v>
      </c>
      <c r="M61" t="s"/>
      <c r="N61" t="s">
        <v>204</v>
      </c>
      <c r="O61" t="s">
        <v>78</v>
      </c>
      <c r="P61" t="s">
        <v>192</v>
      </c>
      <c r="Q61" t="s"/>
      <c r="R61" t="s">
        <v>193</v>
      </c>
      <c r="S61" t="s">
        <v>207</v>
      </c>
      <c r="T61" t="s">
        <v>82</v>
      </c>
      <c r="U61" t="s"/>
      <c r="V61" t="s">
        <v>83</v>
      </c>
      <c r="W61" t="s">
        <v>98</v>
      </c>
      <c r="X61" t="s"/>
      <c r="Y61" t="s">
        <v>85</v>
      </c>
      <c r="Z61">
        <f>HYPERLINK("https://hotelmonitor-cachepage.eclerx.com/savepage/tk_15434946762279716_sr_2095.html","info")</f>
        <v/>
      </c>
      <c r="AA61" t="n">
        <v>5851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/>
      <c r="AP61" t="n">
        <v>48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1845073</v>
      </c>
      <c r="AZ61" t="s">
        <v>195</v>
      </c>
      <c r="BA61" t="s"/>
      <c r="BB61" t="n">
        <v>3196</v>
      </c>
      <c r="BC61" t="n">
        <v>13.3547</v>
      </c>
      <c r="BD61" t="n">
        <v>52.50583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190</v>
      </c>
      <c r="F62" t="n">
        <v>379385</v>
      </c>
      <c r="G62" t="s">
        <v>74</v>
      </c>
      <c r="H62" t="s">
        <v>75</v>
      </c>
      <c r="I62" t="s"/>
      <c r="J62" t="s">
        <v>74</v>
      </c>
      <c r="K62" t="n">
        <v>303.45</v>
      </c>
      <c r="L62" t="s">
        <v>76</v>
      </c>
      <c r="M62" t="s"/>
      <c r="N62" t="s">
        <v>205</v>
      </c>
      <c r="O62" t="s">
        <v>78</v>
      </c>
      <c r="P62" t="s">
        <v>192</v>
      </c>
      <c r="Q62" t="s"/>
      <c r="R62" t="s">
        <v>193</v>
      </c>
      <c r="S62" t="s">
        <v>208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HYPERLINK("https://hotelmonitor-cachepage.eclerx.com/savepage/tk_15434946762279716_sr_2095.html","info")</f>
        <v/>
      </c>
      <c r="AA62" t="n">
        <v>5851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/>
      <c r="AP62" t="n">
        <v>48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1845073</v>
      </c>
      <c r="AZ62" t="s">
        <v>195</v>
      </c>
      <c r="BA62" t="s"/>
      <c r="BB62" t="n">
        <v>3196</v>
      </c>
      <c r="BC62" t="n">
        <v>13.3547</v>
      </c>
      <c r="BD62" t="n">
        <v>52.50583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190</v>
      </c>
      <c r="F63" t="n">
        <v>379385</v>
      </c>
      <c r="G63" t="s">
        <v>74</v>
      </c>
      <c r="H63" t="s">
        <v>75</v>
      </c>
      <c r="I63" t="s"/>
      <c r="J63" t="s">
        <v>74</v>
      </c>
      <c r="K63" t="n">
        <v>786.45</v>
      </c>
      <c r="L63" t="s">
        <v>76</v>
      </c>
      <c r="M63" t="s"/>
      <c r="N63" t="s">
        <v>209</v>
      </c>
      <c r="O63" t="s">
        <v>210</v>
      </c>
      <c r="P63" t="s">
        <v>192</v>
      </c>
      <c r="Q63" t="s"/>
      <c r="R63" t="s">
        <v>193</v>
      </c>
      <c r="S63" t="s">
        <v>211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HYPERLINK("https://hotelmonitor-cachepage.eclerx.com/savepage/tk_15434946762279716_sr_2095.html","info")</f>
        <v/>
      </c>
      <c r="AA63" t="n">
        <v>5851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/>
      <c r="AP63" t="n">
        <v>48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1845073</v>
      </c>
      <c r="AZ63" t="s">
        <v>195</v>
      </c>
      <c r="BA63" t="s"/>
      <c r="BB63" t="n">
        <v>3196</v>
      </c>
      <c r="BC63" t="n">
        <v>13.3547</v>
      </c>
      <c r="BD63" t="n">
        <v>52.50583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190</v>
      </c>
      <c r="F64" t="n">
        <v>379385</v>
      </c>
      <c r="G64" t="s">
        <v>74</v>
      </c>
      <c r="H64" t="s">
        <v>75</v>
      </c>
      <c r="I64" t="s"/>
      <c r="J64" t="s">
        <v>74</v>
      </c>
      <c r="K64" t="n">
        <v>828.45</v>
      </c>
      <c r="L64" t="s">
        <v>76</v>
      </c>
      <c r="M64" t="s"/>
      <c r="N64" t="s">
        <v>209</v>
      </c>
      <c r="O64" t="s">
        <v>210</v>
      </c>
      <c r="P64" t="s">
        <v>192</v>
      </c>
      <c r="Q64" t="s"/>
      <c r="R64" t="s">
        <v>193</v>
      </c>
      <c r="S64" t="s">
        <v>212</v>
      </c>
      <c r="T64" t="s">
        <v>82</v>
      </c>
      <c r="U64" t="s"/>
      <c r="V64" t="s">
        <v>83</v>
      </c>
      <c r="W64" t="s">
        <v>98</v>
      </c>
      <c r="X64" t="s"/>
      <c r="Y64" t="s">
        <v>85</v>
      </c>
      <c r="Z64">
        <f>HYPERLINK("https://hotelmonitor-cachepage.eclerx.com/savepage/tk_15434946762279716_sr_2095.html","info")</f>
        <v/>
      </c>
      <c r="AA64" t="n">
        <v>5851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/>
      <c r="AP64" t="n">
        <v>48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1845073</v>
      </c>
      <c r="AZ64" t="s">
        <v>195</v>
      </c>
      <c r="BA64" t="s"/>
      <c r="BB64" t="n">
        <v>3196</v>
      </c>
      <c r="BC64" t="n">
        <v>13.3547</v>
      </c>
      <c r="BD64" t="n">
        <v>52.50583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213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85</v>
      </c>
      <c r="L65" t="s">
        <v>76</v>
      </c>
      <c r="M65" t="s"/>
      <c r="N65" t="s">
        <v>121</v>
      </c>
      <c r="O65" t="s">
        <v>78</v>
      </c>
      <c r="P65" t="s">
        <v>213</v>
      </c>
      <c r="Q65" t="s"/>
      <c r="R65" t="s">
        <v>80</v>
      </c>
      <c r="S65" t="s">
        <v>214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HYPERLINK("https://hotelmonitor-cachepage.eclerx.com/savepage/tk_15434949402330558_sr_2095.html","info")</f>
        <v/>
      </c>
      <c r="AA65" t="n">
        <v>-2071596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/>
      <c r="AP65" t="n">
        <v>201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2071596</v>
      </c>
      <c r="AZ65" t="s">
        <v>215</v>
      </c>
      <c r="BA65" t="s"/>
      <c r="BB65" t="n">
        <v>3141</v>
      </c>
      <c r="BC65" t="n">
        <v>13.22937</v>
      </c>
      <c r="BD65" t="n">
        <v>52.56942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216</v>
      </c>
      <c r="F66" t="n">
        <v>529947</v>
      </c>
      <c r="G66" t="s">
        <v>74</v>
      </c>
      <c r="H66" t="s">
        <v>75</v>
      </c>
      <c r="I66" t="s"/>
      <c r="J66" t="s">
        <v>74</v>
      </c>
      <c r="K66" t="n">
        <v>112</v>
      </c>
      <c r="L66" t="s">
        <v>76</v>
      </c>
      <c r="M66" t="s"/>
      <c r="N66" t="s">
        <v>217</v>
      </c>
      <c r="O66" t="s">
        <v>78</v>
      </c>
      <c r="P66" t="s">
        <v>218</v>
      </c>
      <c r="Q66" t="s"/>
      <c r="R66" t="s">
        <v>109</v>
      </c>
      <c r="S66" t="s">
        <v>219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HYPERLINK("https://hotelmonitor-cachepage.eclerx.com/savepage/tk_1543494608485875_sr_2095.html","info")</f>
        <v/>
      </c>
      <c r="AA66" t="n">
        <v>99166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/>
      <c r="AP66" t="n">
        <v>6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955277</v>
      </c>
      <c r="AZ66" t="s">
        <v>220</v>
      </c>
      <c r="BA66" t="s"/>
      <c r="BB66" t="n">
        <v>92103</v>
      </c>
      <c r="BC66" t="n">
        <v>13.40527</v>
      </c>
      <c r="BD66" t="n">
        <v>52.51307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216</v>
      </c>
      <c r="F67" t="n">
        <v>529947</v>
      </c>
      <c r="G67" t="s">
        <v>74</v>
      </c>
      <c r="H67" t="s">
        <v>75</v>
      </c>
      <c r="I67" t="s"/>
      <c r="J67" t="s">
        <v>74</v>
      </c>
      <c r="K67" t="n">
        <v>132</v>
      </c>
      <c r="L67" t="s">
        <v>76</v>
      </c>
      <c r="M67" t="s"/>
      <c r="N67" t="s">
        <v>221</v>
      </c>
      <c r="O67" t="s">
        <v>78</v>
      </c>
      <c r="P67" t="s">
        <v>218</v>
      </c>
      <c r="Q67" t="s"/>
      <c r="R67" t="s">
        <v>109</v>
      </c>
      <c r="S67" t="s">
        <v>171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HYPERLINK("https://hotelmonitor-cachepage.eclerx.com/savepage/tk_1543494608485875_sr_2095.html","info")</f>
        <v/>
      </c>
      <c r="AA67" t="n">
        <v>99166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/>
      <c r="AP67" t="n">
        <v>6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955277</v>
      </c>
      <c r="AZ67" t="s">
        <v>220</v>
      </c>
      <c r="BA67" t="s"/>
      <c r="BB67" t="n">
        <v>92103</v>
      </c>
      <c r="BC67" t="n">
        <v>13.40527</v>
      </c>
      <c r="BD67" t="n">
        <v>52.51307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216</v>
      </c>
      <c r="F68" t="n">
        <v>529947</v>
      </c>
      <c r="G68" t="s">
        <v>74</v>
      </c>
      <c r="H68" t="s">
        <v>75</v>
      </c>
      <c r="I68" t="s"/>
      <c r="J68" t="s">
        <v>74</v>
      </c>
      <c r="K68" t="n">
        <v>132</v>
      </c>
      <c r="L68" t="s">
        <v>76</v>
      </c>
      <c r="M68" t="s"/>
      <c r="N68" t="s">
        <v>222</v>
      </c>
      <c r="O68" t="s">
        <v>78</v>
      </c>
      <c r="P68" t="s">
        <v>218</v>
      </c>
      <c r="Q68" t="s"/>
      <c r="R68" t="s">
        <v>109</v>
      </c>
      <c r="S68" t="s">
        <v>171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HYPERLINK("https://hotelmonitor-cachepage.eclerx.com/savepage/tk_1543494608485875_sr_2095.html","info")</f>
        <v/>
      </c>
      <c r="AA68" t="n">
        <v>99166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/>
      <c r="AP68" t="n">
        <v>6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955277</v>
      </c>
      <c r="AZ68" t="s">
        <v>220</v>
      </c>
      <c r="BA68" t="s"/>
      <c r="BB68" t="n">
        <v>92103</v>
      </c>
      <c r="BC68" t="n">
        <v>13.40527</v>
      </c>
      <c r="BD68" t="n">
        <v>52.51307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216</v>
      </c>
      <c r="F69" t="n">
        <v>529947</v>
      </c>
      <c r="G69" t="s">
        <v>74</v>
      </c>
      <c r="H69" t="s">
        <v>75</v>
      </c>
      <c r="I69" t="s"/>
      <c r="J69" t="s">
        <v>74</v>
      </c>
      <c r="K69" t="n">
        <v>148</v>
      </c>
      <c r="L69" t="s">
        <v>76</v>
      </c>
      <c r="M69" t="s"/>
      <c r="N69" t="s">
        <v>217</v>
      </c>
      <c r="O69" t="s">
        <v>78</v>
      </c>
      <c r="P69" t="s">
        <v>218</v>
      </c>
      <c r="Q69" t="s"/>
      <c r="R69" t="s">
        <v>109</v>
      </c>
      <c r="S69" t="s">
        <v>223</v>
      </c>
      <c r="T69" t="s">
        <v>82</v>
      </c>
      <c r="U69" t="s"/>
      <c r="V69" t="s">
        <v>83</v>
      </c>
      <c r="W69" t="s">
        <v>98</v>
      </c>
      <c r="X69" t="s"/>
      <c r="Y69" t="s">
        <v>85</v>
      </c>
      <c r="Z69">
        <f>HYPERLINK("https://hotelmonitor-cachepage.eclerx.com/savepage/tk_1543494608485875_sr_2095.html","info")</f>
        <v/>
      </c>
      <c r="AA69" t="n">
        <v>99166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/>
      <c r="AP69" t="n">
        <v>6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955277</v>
      </c>
      <c r="AZ69" t="s">
        <v>220</v>
      </c>
      <c r="BA69" t="s"/>
      <c r="BB69" t="n">
        <v>92103</v>
      </c>
      <c r="BC69" t="n">
        <v>13.40527</v>
      </c>
      <c r="BD69" t="n">
        <v>52.51307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216</v>
      </c>
      <c r="F70" t="n">
        <v>529947</v>
      </c>
      <c r="G70" t="s">
        <v>74</v>
      </c>
      <c r="H70" t="s">
        <v>75</v>
      </c>
      <c r="I70" t="s"/>
      <c r="J70" t="s">
        <v>74</v>
      </c>
      <c r="K70" t="n">
        <v>152</v>
      </c>
      <c r="L70" t="s">
        <v>76</v>
      </c>
      <c r="M70" t="s"/>
      <c r="N70" t="s">
        <v>224</v>
      </c>
      <c r="O70" t="s">
        <v>78</v>
      </c>
      <c r="P70" t="s">
        <v>218</v>
      </c>
      <c r="Q70" t="s"/>
      <c r="R70" t="s">
        <v>109</v>
      </c>
      <c r="S70" t="s">
        <v>225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HYPERLINK("https://hotelmonitor-cachepage.eclerx.com/savepage/tk_1543494608485875_sr_2095.html","info")</f>
        <v/>
      </c>
      <c r="AA70" t="n">
        <v>99166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/>
      <c r="AP70" t="n">
        <v>6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955277</v>
      </c>
      <c r="AZ70" t="s">
        <v>220</v>
      </c>
      <c r="BA70" t="s"/>
      <c r="BB70" t="n">
        <v>92103</v>
      </c>
      <c r="BC70" t="n">
        <v>13.40527</v>
      </c>
      <c r="BD70" t="n">
        <v>52.51307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216</v>
      </c>
      <c r="F71" t="n">
        <v>529947</v>
      </c>
      <c r="G71" t="s">
        <v>74</v>
      </c>
      <c r="H71" t="s">
        <v>75</v>
      </c>
      <c r="I71" t="s"/>
      <c r="J71" t="s">
        <v>74</v>
      </c>
      <c r="K71" t="n">
        <v>168</v>
      </c>
      <c r="L71" t="s">
        <v>76</v>
      </c>
      <c r="M71" t="s"/>
      <c r="N71" t="s">
        <v>221</v>
      </c>
      <c r="O71" t="s">
        <v>78</v>
      </c>
      <c r="P71" t="s">
        <v>218</v>
      </c>
      <c r="Q71" t="s"/>
      <c r="R71" t="s">
        <v>109</v>
      </c>
      <c r="S71" t="s">
        <v>226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HYPERLINK("https://hotelmonitor-cachepage.eclerx.com/savepage/tk_1543494608485875_sr_2095.html","info")</f>
        <v/>
      </c>
      <c r="AA71" t="n">
        <v>99166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/>
      <c r="AP71" t="n">
        <v>6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955277</v>
      </c>
      <c r="AZ71" t="s">
        <v>220</v>
      </c>
      <c r="BA71" t="s"/>
      <c r="BB71" t="n">
        <v>92103</v>
      </c>
      <c r="BC71" t="n">
        <v>13.40527</v>
      </c>
      <c r="BD71" t="n">
        <v>52.51307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216</v>
      </c>
      <c r="F72" t="n">
        <v>529947</v>
      </c>
      <c r="G72" t="s">
        <v>74</v>
      </c>
      <c r="H72" t="s">
        <v>75</v>
      </c>
      <c r="I72" t="s"/>
      <c r="J72" t="s">
        <v>74</v>
      </c>
      <c r="K72" t="n">
        <v>168</v>
      </c>
      <c r="L72" t="s">
        <v>76</v>
      </c>
      <c r="M72" t="s"/>
      <c r="N72" t="s">
        <v>222</v>
      </c>
      <c r="O72" t="s">
        <v>78</v>
      </c>
      <c r="P72" t="s">
        <v>218</v>
      </c>
      <c r="Q72" t="s"/>
      <c r="R72" t="s">
        <v>109</v>
      </c>
      <c r="S72" t="s">
        <v>226</v>
      </c>
      <c r="T72" t="s">
        <v>82</v>
      </c>
      <c r="U72" t="s"/>
      <c r="V72" t="s">
        <v>83</v>
      </c>
      <c r="W72" t="s">
        <v>98</v>
      </c>
      <c r="X72" t="s"/>
      <c r="Y72" t="s">
        <v>85</v>
      </c>
      <c r="Z72">
        <f>HYPERLINK("https://hotelmonitor-cachepage.eclerx.com/savepage/tk_1543494608485875_sr_2095.html","info")</f>
        <v/>
      </c>
      <c r="AA72" t="n">
        <v>99166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88</v>
      </c>
      <c r="AO72" t="s"/>
      <c r="AP72" t="n">
        <v>6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955277</v>
      </c>
      <c r="AZ72" t="s">
        <v>220</v>
      </c>
      <c r="BA72" t="s"/>
      <c r="BB72" t="n">
        <v>92103</v>
      </c>
      <c r="BC72" t="n">
        <v>13.40527</v>
      </c>
      <c r="BD72" t="n">
        <v>52.51307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216</v>
      </c>
      <c r="F73" t="n">
        <v>529947</v>
      </c>
      <c r="G73" t="s">
        <v>74</v>
      </c>
      <c r="H73" t="s">
        <v>75</v>
      </c>
      <c r="I73" t="s"/>
      <c r="J73" t="s">
        <v>74</v>
      </c>
      <c r="K73" t="n">
        <v>188</v>
      </c>
      <c r="L73" t="s">
        <v>76</v>
      </c>
      <c r="M73" t="s"/>
      <c r="N73" t="s">
        <v>224</v>
      </c>
      <c r="O73" t="s">
        <v>78</v>
      </c>
      <c r="P73" t="s">
        <v>218</v>
      </c>
      <c r="Q73" t="s"/>
      <c r="R73" t="s">
        <v>109</v>
      </c>
      <c r="S73" t="s">
        <v>227</v>
      </c>
      <c r="T73" t="s">
        <v>82</v>
      </c>
      <c r="U73" t="s"/>
      <c r="V73" t="s">
        <v>83</v>
      </c>
      <c r="W73" t="s">
        <v>98</v>
      </c>
      <c r="X73" t="s"/>
      <c r="Y73" t="s">
        <v>85</v>
      </c>
      <c r="Z73">
        <f>HYPERLINK("https://hotelmonitor-cachepage.eclerx.com/savepage/tk_1543494608485875_sr_2095.html","info")</f>
        <v/>
      </c>
      <c r="AA73" t="n">
        <v>99166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88</v>
      </c>
      <c r="AO73" t="s"/>
      <c r="AP73" t="n">
        <v>6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955277</v>
      </c>
      <c r="AZ73" t="s">
        <v>220</v>
      </c>
      <c r="BA73" t="s"/>
      <c r="BB73" t="n">
        <v>92103</v>
      </c>
      <c r="BC73" t="n">
        <v>13.40527</v>
      </c>
      <c r="BD73" t="n">
        <v>52.51307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228</v>
      </c>
      <c r="F74" t="n">
        <v>117697</v>
      </c>
      <c r="G74" t="s">
        <v>74</v>
      </c>
      <c r="H74" t="s">
        <v>75</v>
      </c>
      <c r="I74" t="s"/>
      <c r="J74" t="s">
        <v>74</v>
      </c>
      <c r="K74" t="n">
        <v>95</v>
      </c>
      <c r="L74" t="s">
        <v>76</v>
      </c>
      <c r="M74" t="s"/>
      <c r="N74" t="s">
        <v>169</v>
      </c>
      <c r="O74" t="s">
        <v>78</v>
      </c>
      <c r="P74" t="s">
        <v>229</v>
      </c>
      <c r="Q74" t="s"/>
      <c r="R74" t="s">
        <v>80</v>
      </c>
      <c r="S74" t="s">
        <v>230</v>
      </c>
      <c r="T74" t="s">
        <v>82</v>
      </c>
      <c r="U74" t="s"/>
      <c r="V74" t="s">
        <v>83</v>
      </c>
      <c r="W74" t="s">
        <v>98</v>
      </c>
      <c r="X74" t="s"/>
      <c r="Y74" t="s">
        <v>85</v>
      </c>
      <c r="Z74">
        <f>HYPERLINK("https://hotelmonitor-cachepage.eclerx.com/savepage/tk_15434947691856055_sr_2095.html","info")</f>
        <v/>
      </c>
      <c r="AA74" t="n">
        <v>26858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88</v>
      </c>
      <c r="AO74" t="s"/>
      <c r="AP74" t="n">
        <v>99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230425</v>
      </c>
      <c r="AZ74" t="s">
        <v>231</v>
      </c>
      <c r="BA74" t="s"/>
      <c r="BB74" t="n">
        <v>67762</v>
      </c>
      <c r="BC74" t="n">
        <v>13.42788</v>
      </c>
      <c r="BD74" t="n">
        <v>52.562761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232</v>
      </c>
      <c r="F75" t="n">
        <v>1765649</v>
      </c>
      <c r="G75" t="s">
        <v>74</v>
      </c>
      <c r="H75" t="s">
        <v>75</v>
      </c>
      <c r="I75" t="s"/>
      <c r="J75" t="s">
        <v>74</v>
      </c>
      <c r="K75" t="n">
        <v>164.85</v>
      </c>
      <c r="L75" t="s">
        <v>76</v>
      </c>
      <c r="M75" t="s"/>
      <c r="N75" t="s">
        <v>233</v>
      </c>
      <c r="O75" t="s">
        <v>78</v>
      </c>
      <c r="P75" t="s">
        <v>232</v>
      </c>
      <c r="Q75" t="s"/>
      <c r="R75" t="s">
        <v>109</v>
      </c>
      <c r="S75" t="s">
        <v>234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HYPERLINK("https://hotelmonitor-cachepage.eclerx.com/savepage/tk_1543494931169366_sr_2095.html","info")</f>
        <v/>
      </c>
      <c r="AA75" t="n">
        <v>360997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88</v>
      </c>
      <c r="AO75" t="s"/>
      <c r="AP75" t="n">
        <v>195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2982593</v>
      </c>
      <c r="AZ75" t="s">
        <v>235</v>
      </c>
      <c r="BA75" t="s"/>
      <c r="BB75" t="n">
        <v>536416</v>
      </c>
      <c r="BC75" t="n">
        <v>13.349118</v>
      </c>
      <c r="BD75" t="n">
        <v>52.508392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232</v>
      </c>
      <c r="F76" t="n">
        <v>1765649</v>
      </c>
      <c r="G76" t="s">
        <v>74</v>
      </c>
      <c r="H76" t="s">
        <v>75</v>
      </c>
      <c r="I76" t="s"/>
      <c r="J76" t="s">
        <v>74</v>
      </c>
      <c r="K76" t="n">
        <v>209.6</v>
      </c>
      <c r="L76" t="s">
        <v>76</v>
      </c>
      <c r="M76" t="s"/>
      <c r="N76" t="s">
        <v>236</v>
      </c>
      <c r="O76" t="s">
        <v>78</v>
      </c>
      <c r="P76" t="s">
        <v>232</v>
      </c>
      <c r="Q76" t="s"/>
      <c r="R76" t="s">
        <v>109</v>
      </c>
      <c r="S76" t="s">
        <v>237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HYPERLINK("https://hotelmonitor-cachepage.eclerx.com/savepage/tk_1543494931169366_sr_2095.html","info")</f>
        <v/>
      </c>
      <c r="AA76" t="n">
        <v>360997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88</v>
      </c>
      <c r="AO76" t="s"/>
      <c r="AP76" t="n">
        <v>195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2982593</v>
      </c>
      <c r="AZ76" t="s">
        <v>235</v>
      </c>
      <c r="BA76" t="s"/>
      <c r="BB76" t="n">
        <v>536416</v>
      </c>
      <c r="BC76" t="n">
        <v>13.349118</v>
      </c>
      <c r="BD76" t="n">
        <v>52.508392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232</v>
      </c>
      <c r="F77" t="n">
        <v>1765649</v>
      </c>
      <c r="G77" t="s">
        <v>74</v>
      </c>
      <c r="H77" t="s">
        <v>75</v>
      </c>
      <c r="I77" t="s"/>
      <c r="J77" t="s">
        <v>74</v>
      </c>
      <c r="K77" t="n">
        <v>209.84</v>
      </c>
      <c r="L77" t="s">
        <v>76</v>
      </c>
      <c r="M77" t="s"/>
      <c r="N77" t="s">
        <v>233</v>
      </c>
      <c r="O77" t="s">
        <v>78</v>
      </c>
      <c r="P77" t="s">
        <v>232</v>
      </c>
      <c r="Q77" t="s"/>
      <c r="R77" t="s">
        <v>109</v>
      </c>
      <c r="S77" t="s">
        <v>238</v>
      </c>
      <c r="T77" t="s">
        <v>82</v>
      </c>
      <c r="U77" t="s"/>
      <c r="V77" t="s">
        <v>83</v>
      </c>
      <c r="W77" t="s">
        <v>98</v>
      </c>
      <c r="X77" t="s"/>
      <c r="Y77" t="s">
        <v>85</v>
      </c>
      <c r="Z77">
        <f>HYPERLINK("https://hotelmonitor-cachepage.eclerx.com/savepage/tk_1543494931169366_sr_2095.html","info")</f>
        <v/>
      </c>
      <c r="AA77" t="n">
        <v>360997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88</v>
      </c>
      <c r="AO77" t="s"/>
      <c r="AP77" t="n">
        <v>195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2982593</v>
      </c>
      <c r="AZ77" t="s">
        <v>235</v>
      </c>
      <c r="BA77" t="s"/>
      <c r="BB77" t="n">
        <v>536416</v>
      </c>
      <c r="BC77" t="n">
        <v>13.349118</v>
      </c>
      <c r="BD77" t="n">
        <v>52.508392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239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111</v>
      </c>
      <c r="L78" t="s">
        <v>76</v>
      </c>
      <c r="M78" t="s"/>
      <c r="N78" t="s">
        <v>169</v>
      </c>
      <c r="O78" t="s">
        <v>78</v>
      </c>
      <c r="P78" t="s">
        <v>239</v>
      </c>
      <c r="Q78" t="s"/>
      <c r="R78" t="s">
        <v>109</v>
      </c>
      <c r="S78" t="s">
        <v>240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HYPERLINK("https://hotelmonitor-cachepage.eclerx.com/savepage/tk_15434948485930738_sr_2095.html","info")</f>
        <v/>
      </c>
      <c r="AA78" t="n">
        <v>-5868096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88</v>
      </c>
      <c r="AO78" t="s"/>
      <c r="AP78" t="n">
        <v>148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5868096</v>
      </c>
      <c r="AZ78" t="s">
        <v>241</v>
      </c>
      <c r="BA78" t="s"/>
      <c r="BB78" t="n">
        <v>931422</v>
      </c>
      <c r="BC78" t="n">
        <v>13.301138</v>
      </c>
      <c r="BD78" t="n">
        <v>52.429398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242</v>
      </c>
      <c r="F79" t="n">
        <v>743230</v>
      </c>
      <c r="G79" t="s">
        <v>74</v>
      </c>
      <c r="H79" t="s">
        <v>75</v>
      </c>
      <c r="I79" t="s"/>
      <c r="J79" t="s">
        <v>74</v>
      </c>
      <c r="K79" t="n">
        <v>129</v>
      </c>
      <c r="L79" t="s">
        <v>76</v>
      </c>
      <c r="M79" t="s"/>
      <c r="N79" t="s">
        <v>243</v>
      </c>
      <c r="O79" t="s">
        <v>78</v>
      </c>
      <c r="P79" t="s">
        <v>244</v>
      </c>
      <c r="Q79" t="s"/>
      <c r="R79" t="s">
        <v>109</v>
      </c>
      <c r="S79" t="s">
        <v>245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HYPERLINK("https://hotelmonitor-cachepage.eclerx.com/savepage/tk_15434950015825632_sr_2095.html","info")</f>
        <v/>
      </c>
      <c r="AA79" t="n">
        <v>142259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88</v>
      </c>
      <c r="AO79" t="s"/>
      <c r="AP79" t="n">
        <v>234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955263</v>
      </c>
      <c r="AZ79" t="s">
        <v>246</v>
      </c>
      <c r="BA79" t="s"/>
      <c r="BB79" t="n">
        <v>221570</v>
      </c>
      <c r="BC79" t="n">
        <v>13.32118</v>
      </c>
      <c r="BD79" t="n">
        <v>52.50091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242</v>
      </c>
      <c r="F80" t="n">
        <v>743230</v>
      </c>
      <c r="G80" t="s">
        <v>74</v>
      </c>
      <c r="H80" t="s">
        <v>75</v>
      </c>
      <c r="I80" t="s"/>
      <c r="J80" t="s">
        <v>74</v>
      </c>
      <c r="K80" t="n">
        <v>139</v>
      </c>
      <c r="L80" t="s">
        <v>76</v>
      </c>
      <c r="M80" t="s"/>
      <c r="N80" t="s">
        <v>221</v>
      </c>
      <c r="O80" t="s">
        <v>78</v>
      </c>
      <c r="P80" t="s">
        <v>244</v>
      </c>
      <c r="Q80" t="s"/>
      <c r="R80" t="s">
        <v>109</v>
      </c>
      <c r="S80" t="s">
        <v>247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HYPERLINK("https://hotelmonitor-cachepage.eclerx.com/savepage/tk_15434950015825632_sr_2095.html","info")</f>
        <v/>
      </c>
      <c r="AA80" t="n">
        <v>142259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88</v>
      </c>
      <c r="AO80" t="s"/>
      <c r="AP80" t="n">
        <v>234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955263</v>
      </c>
      <c r="AZ80" t="s">
        <v>246</v>
      </c>
      <c r="BA80" t="s"/>
      <c r="BB80" t="n">
        <v>221570</v>
      </c>
      <c r="BC80" t="n">
        <v>13.32118</v>
      </c>
      <c r="BD80" t="n">
        <v>52.50091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242</v>
      </c>
      <c r="F81" t="n">
        <v>743230</v>
      </c>
      <c r="G81" t="s">
        <v>74</v>
      </c>
      <c r="H81" t="s">
        <v>75</v>
      </c>
      <c r="I81" t="s"/>
      <c r="J81" t="s">
        <v>74</v>
      </c>
      <c r="K81" t="n">
        <v>157</v>
      </c>
      <c r="L81" t="s">
        <v>76</v>
      </c>
      <c r="M81" t="s"/>
      <c r="N81" t="s">
        <v>243</v>
      </c>
      <c r="O81" t="s">
        <v>78</v>
      </c>
      <c r="P81" t="s">
        <v>244</v>
      </c>
      <c r="Q81" t="s"/>
      <c r="R81" t="s">
        <v>109</v>
      </c>
      <c r="S81" t="s">
        <v>248</v>
      </c>
      <c r="T81" t="s">
        <v>82</v>
      </c>
      <c r="U81" t="s"/>
      <c r="V81" t="s">
        <v>83</v>
      </c>
      <c r="W81" t="s">
        <v>98</v>
      </c>
      <c r="X81" t="s"/>
      <c r="Y81" t="s">
        <v>85</v>
      </c>
      <c r="Z81">
        <f>HYPERLINK("https://hotelmonitor-cachepage.eclerx.com/savepage/tk_15434950015825632_sr_2095.html","info")</f>
        <v/>
      </c>
      <c r="AA81" t="n">
        <v>142259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88</v>
      </c>
      <c r="AO81" t="s"/>
      <c r="AP81" t="n">
        <v>234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955263</v>
      </c>
      <c r="AZ81" t="s">
        <v>246</v>
      </c>
      <c r="BA81" t="s"/>
      <c r="BB81" t="n">
        <v>221570</v>
      </c>
      <c r="BC81" t="n">
        <v>13.32118</v>
      </c>
      <c r="BD81" t="n">
        <v>52.50091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242</v>
      </c>
      <c r="F82" t="n">
        <v>743230</v>
      </c>
      <c r="G82" t="s">
        <v>74</v>
      </c>
      <c r="H82" t="s">
        <v>75</v>
      </c>
      <c r="I82" t="s"/>
      <c r="J82" t="s">
        <v>74</v>
      </c>
      <c r="K82" t="n">
        <v>167</v>
      </c>
      <c r="L82" t="s">
        <v>76</v>
      </c>
      <c r="M82" t="s"/>
      <c r="N82" t="s">
        <v>221</v>
      </c>
      <c r="O82" t="s">
        <v>78</v>
      </c>
      <c r="P82" t="s">
        <v>244</v>
      </c>
      <c r="Q82" t="s"/>
      <c r="R82" t="s">
        <v>109</v>
      </c>
      <c r="S82" t="s">
        <v>249</v>
      </c>
      <c r="T82" t="s">
        <v>82</v>
      </c>
      <c r="U82" t="s"/>
      <c r="V82" t="s">
        <v>83</v>
      </c>
      <c r="W82" t="s">
        <v>98</v>
      </c>
      <c r="X82" t="s"/>
      <c r="Y82" t="s">
        <v>85</v>
      </c>
      <c r="Z82">
        <f>HYPERLINK("https://hotelmonitor-cachepage.eclerx.com/savepage/tk_15434950015825632_sr_2095.html","info")</f>
        <v/>
      </c>
      <c r="AA82" t="n">
        <v>142259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88</v>
      </c>
      <c r="AO82" t="s"/>
      <c r="AP82" t="n">
        <v>234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955263</v>
      </c>
      <c r="AZ82" t="s">
        <v>246</v>
      </c>
      <c r="BA82" t="s"/>
      <c r="BB82" t="n">
        <v>221570</v>
      </c>
      <c r="BC82" t="n">
        <v>13.32118</v>
      </c>
      <c r="BD82" t="n">
        <v>52.50091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250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106</v>
      </c>
      <c r="L83" t="s">
        <v>76</v>
      </c>
      <c r="M83" t="s"/>
      <c r="N83" t="s">
        <v>251</v>
      </c>
      <c r="O83" t="s">
        <v>78</v>
      </c>
      <c r="P83" t="s">
        <v>250</v>
      </c>
      <c r="Q83" t="s"/>
      <c r="R83" t="s">
        <v>80</v>
      </c>
      <c r="S83" t="s">
        <v>142</v>
      </c>
      <c r="T83" t="s">
        <v>82</v>
      </c>
      <c r="U83" t="s"/>
      <c r="V83" t="s">
        <v>83</v>
      </c>
      <c r="W83" t="s">
        <v>98</v>
      </c>
      <c r="X83" t="s"/>
      <c r="Y83" t="s">
        <v>85</v>
      </c>
      <c r="Z83">
        <f>HYPERLINK("https://hotelmonitor-cachepage.eclerx.com/savepage/tk_15434946696786165_sr_2095.html","info")</f>
        <v/>
      </c>
      <c r="AA83" t="n">
        <v>-937878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88</v>
      </c>
      <c r="AO83" t="s"/>
      <c r="AP83" t="n">
        <v>44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937878</v>
      </c>
      <c r="AZ83" t="s">
        <v>252</v>
      </c>
      <c r="BA83" t="s"/>
      <c r="BB83" t="n">
        <v>2642</v>
      </c>
      <c r="BC83" t="n">
        <v>13.312581</v>
      </c>
      <c r="BD83" t="n">
        <v>52.511793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253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114.8</v>
      </c>
      <c r="L84" t="s">
        <v>76</v>
      </c>
      <c r="M84" t="s"/>
      <c r="N84" t="s">
        <v>121</v>
      </c>
      <c r="O84" t="s">
        <v>78</v>
      </c>
      <c r="P84" t="s">
        <v>253</v>
      </c>
      <c r="Q84" t="s"/>
      <c r="R84" t="s">
        <v>109</v>
      </c>
      <c r="S84" t="s">
        <v>254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HYPERLINK("https://hotelmonitor-cachepage.eclerx.com/savepage/tk_15434949494869018_sr_2095.html","info")</f>
        <v/>
      </c>
      <c r="AA84" t="n">
        <v>-6796565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88</v>
      </c>
      <c r="AO84" t="s"/>
      <c r="AP84" t="n">
        <v>206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6796565</v>
      </c>
      <c r="AZ84" t="s">
        <v>255</v>
      </c>
      <c r="BA84" t="s"/>
      <c r="BB84" t="n">
        <v>3176</v>
      </c>
      <c r="BC84" t="n">
        <v>13.318892</v>
      </c>
      <c r="BD84" t="n">
        <v>52.501755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253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127</v>
      </c>
      <c r="L85" t="s">
        <v>76</v>
      </c>
      <c r="M85" t="s"/>
      <c r="N85" t="s">
        <v>169</v>
      </c>
      <c r="O85" t="s">
        <v>78</v>
      </c>
      <c r="P85" t="s">
        <v>253</v>
      </c>
      <c r="Q85" t="s"/>
      <c r="R85" t="s">
        <v>109</v>
      </c>
      <c r="S85" t="s">
        <v>256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HYPERLINK("https://hotelmonitor-cachepage.eclerx.com/savepage/tk_15434949494869018_sr_2095.html","info")</f>
        <v/>
      </c>
      <c r="AA85" t="n">
        <v>-6796565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88</v>
      </c>
      <c r="AO85" t="s"/>
      <c r="AP85" t="n">
        <v>206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6796565</v>
      </c>
      <c r="AZ85" t="s">
        <v>255</v>
      </c>
      <c r="BA85" t="s"/>
      <c r="BB85" t="n">
        <v>3176</v>
      </c>
      <c r="BC85" t="n">
        <v>13.318892</v>
      </c>
      <c r="BD85" t="n">
        <v>52.501755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253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137.3</v>
      </c>
      <c r="L86" t="s">
        <v>76</v>
      </c>
      <c r="M86" t="s"/>
      <c r="N86" t="s">
        <v>257</v>
      </c>
      <c r="O86" t="s">
        <v>78</v>
      </c>
      <c r="P86" t="s">
        <v>253</v>
      </c>
      <c r="Q86" t="s"/>
      <c r="R86" t="s">
        <v>109</v>
      </c>
      <c r="S86" t="s">
        <v>258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HYPERLINK("https://hotelmonitor-cachepage.eclerx.com/savepage/tk_15434949494869018_sr_2095.html","info")</f>
        <v/>
      </c>
      <c r="AA86" t="n">
        <v>-6796565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88</v>
      </c>
      <c r="AO86" t="s"/>
      <c r="AP86" t="n">
        <v>206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6796565</v>
      </c>
      <c r="AZ86" t="s">
        <v>255</v>
      </c>
      <c r="BA86" t="s"/>
      <c r="BB86" t="n">
        <v>3176</v>
      </c>
      <c r="BC86" t="n">
        <v>13.318892</v>
      </c>
      <c r="BD86" t="n">
        <v>52.501755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253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152</v>
      </c>
      <c r="L87" t="s">
        <v>76</v>
      </c>
      <c r="M87" t="s"/>
      <c r="N87" t="s">
        <v>259</v>
      </c>
      <c r="O87" t="s">
        <v>78</v>
      </c>
      <c r="P87" t="s">
        <v>253</v>
      </c>
      <c r="Q87" t="s"/>
      <c r="R87" t="s">
        <v>109</v>
      </c>
      <c r="S87" t="s">
        <v>225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HYPERLINK("https://hotelmonitor-cachepage.eclerx.com/savepage/tk_15434949494869018_sr_2095.html","info")</f>
        <v/>
      </c>
      <c r="AA87" t="n">
        <v>-6796565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88</v>
      </c>
      <c r="AO87" t="s"/>
      <c r="AP87" t="n">
        <v>206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6796565</v>
      </c>
      <c r="AZ87" t="s">
        <v>255</v>
      </c>
      <c r="BA87" t="s"/>
      <c r="BB87" t="n">
        <v>3176</v>
      </c>
      <c r="BC87" t="n">
        <v>13.318892</v>
      </c>
      <c r="BD87" t="n">
        <v>52.501755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253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186</v>
      </c>
      <c r="L88" t="s">
        <v>76</v>
      </c>
      <c r="M88" t="s"/>
      <c r="N88" t="s">
        <v>257</v>
      </c>
      <c r="O88" t="s">
        <v>78</v>
      </c>
      <c r="P88" t="s">
        <v>253</v>
      </c>
      <c r="Q88" t="s"/>
      <c r="R88" t="s">
        <v>109</v>
      </c>
      <c r="S88" t="s">
        <v>260</v>
      </c>
      <c r="T88" t="s">
        <v>82</v>
      </c>
      <c r="U88" t="s"/>
      <c r="V88" t="s">
        <v>83</v>
      </c>
      <c r="W88" t="s">
        <v>98</v>
      </c>
      <c r="X88" t="s"/>
      <c r="Y88" t="s">
        <v>85</v>
      </c>
      <c r="Z88">
        <f>HYPERLINK("https://hotelmonitor-cachepage.eclerx.com/savepage/tk_15434949494869018_sr_2095.html","info")</f>
        <v/>
      </c>
      <c r="AA88" t="n">
        <v>-6796565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88</v>
      </c>
      <c r="AO88" t="s"/>
      <c r="AP88" t="n">
        <v>206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6796565</v>
      </c>
      <c r="AZ88" t="s">
        <v>255</v>
      </c>
      <c r="BA88" t="s"/>
      <c r="BB88" t="n">
        <v>3176</v>
      </c>
      <c r="BC88" t="n">
        <v>13.318892</v>
      </c>
      <c r="BD88" t="n">
        <v>52.501755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261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69</v>
      </c>
      <c r="L89" t="s">
        <v>76</v>
      </c>
      <c r="M89" t="s"/>
      <c r="N89" t="s">
        <v>169</v>
      </c>
      <c r="O89" t="s">
        <v>78</v>
      </c>
      <c r="P89" t="s">
        <v>261</v>
      </c>
      <c r="Q89" t="s"/>
      <c r="R89" t="s">
        <v>80</v>
      </c>
      <c r="S89" t="s">
        <v>262</v>
      </c>
      <c r="T89" t="s">
        <v>82</v>
      </c>
      <c r="U89" t="s"/>
      <c r="V89" t="s">
        <v>83</v>
      </c>
      <c r="W89" t="s">
        <v>98</v>
      </c>
      <c r="X89" t="s"/>
      <c r="Y89" t="s">
        <v>85</v>
      </c>
      <c r="Z89">
        <f>HYPERLINK("https://hotelmonitor-cachepage.eclerx.com/savepage/tk_15434950212895467_sr_2095.html","info")</f>
        <v/>
      </c>
      <c r="AA89" t="n">
        <v>-2071759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88</v>
      </c>
      <c r="AO89" t="s"/>
      <c r="AP89" t="n">
        <v>246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2071759</v>
      </c>
      <c r="AZ89" t="s">
        <v>263</v>
      </c>
      <c r="BA89" t="s"/>
      <c r="BB89" t="n">
        <v>455985</v>
      </c>
      <c r="BC89" t="n">
        <v>13.447984</v>
      </c>
      <c r="BD89" t="n">
        <v>52.502793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261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65.55</v>
      </c>
      <c r="L90" t="s">
        <v>76</v>
      </c>
      <c r="M90" t="s"/>
      <c r="N90" t="s">
        <v>264</v>
      </c>
      <c r="O90" t="s">
        <v>78</v>
      </c>
      <c r="P90" t="s">
        <v>261</v>
      </c>
      <c r="Q90" t="s"/>
      <c r="R90" t="s">
        <v>80</v>
      </c>
      <c r="S90" t="s">
        <v>265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HYPERLINK("https://hotelmonitor-cachepage.eclerx.com/savepage/tk_15434950212895467_sr_2095.html","info")</f>
        <v/>
      </c>
      <c r="AA90" t="n">
        <v>-2071759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88</v>
      </c>
      <c r="AO90" t="s"/>
      <c r="AP90" t="n">
        <v>246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2071759</v>
      </c>
      <c r="AZ90" t="s">
        <v>263</v>
      </c>
      <c r="BA90" t="s"/>
      <c r="BB90" t="n">
        <v>455985</v>
      </c>
      <c r="BC90" t="n">
        <v>13.447984</v>
      </c>
      <c r="BD90" t="n">
        <v>52.502793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261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75.05</v>
      </c>
      <c r="L91" t="s">
        <v>76</v>
      </c>
      <c r="M91" t="s"/>
      <c r="N91" t="s">
        <v>266</v>
      </c>
      <c r="O91" t="s">
        <v>78</v>
      </c>
      <c r="P91" t="s">
        <v>261</v>
      </c>
      <c r="Q91" t="s"/>
      <c r="R91" t="s">
        <v>80</v>
      </c>
      <c r="S91" t="s">
        <v>267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HYPERLINK("https://hotelmonitor-cachepage.eclerx.com/savepage/tk_15434950212895467_sr_2095.html","info")</f>
        <v/>
      </c>
      <c r="AA91" t="n">
        <v>-2071759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88</v>
      </c>
      <c r="AO91" t="s"/>
      <c r="AP91" t="n">
        <v>246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2071759</v>
      </c>
      <c r="AZ91" t="s">
        <v>263</v>
      </c>
      <c r="BA91" t="s"/>
      <c r="BB91" t="n">
        <v>455985</v>
      </c>
      <c r="BC91" t="n">
        <v>13.447984</v>
      </c>
      <c r="BD91" t="n">
        <v>52.502793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261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79</v>
      </c>
      <c r="L92" t="s">
        <v>76</v>
      </c>
      <c r="M92" t="s"/>
      <c r="N92" t="s">
        <v>266</v>
      </c>
      <c r="O92" t="s">
        <v>78</v>
      </c>
      <c r="P92" t="s">
        <v>261</v>
      </c>
      <c r="Q92" t="s"/>
      <c r="R92" t="s">
        <v>80</v>
      </c>
      <c r="S92" t="s">
        <v>268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HYPERLINK("https://hotelmonitor-cachepage.eclerx.com/savepage/tk_15434950212895467_sr_2095.html","info")</f>
        <v/>
      </c>
      <c r="AA92" t="n">
        <v>-2071759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88</v>
      </c>
      <c r="AO92" t="s"/>
      <c r="AP92" t="n">
        <v>246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2071759</v>
      </c>
      <c r="AZ92" t="s">
        <v>263</v>
      </c>
      <c r="BA92" t="s"/>
      <c r="BB92" t="n">
        <v>455985</v>
      </c>
      <c r="BC92" t="n">
        <v>13.447984</v>
      </c>
      <c r="BD92" t="n">
        <v>52.502793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269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63.2</v>
      </c>
      <c r="L93" t="s">
        <v>76</v>
      </c>
      <c r="M93" t="s"/>
      <c r="N93" t="s">
        <v>187</v>
      </c>
      <c r="O93" t="s">
        <v>78</v>
      </c>
      <c r="P93" t="s">
        <v>269</v>
      </c>
      <c r="Q93" t="s"/>
      <c r="R93" t="s">
        <v>80</v>
      </c>
      <c r="S93" t="s">
        <v>270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HYPERLINK("https://hotelmonitor-cachepage.eclerx.com/savepage/tk_1543494623578036_sr_2095.html","info")</f>
        <v/>
      </c>
      <c r="AA93" t="n">
        <v>-6796512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88</v>
      </c>
      <c r="AO93" t="s"/>
      <c r="AP93" t="n">
        <v>16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6796512</v>
      </c>
      <c r="AZ93" t="s">
        <v>271</v>
      </c>
      <c r="BA93" t="s"/>
      <c r="BB93" t="n">
        <v>37906</v>
      </c>
      <c r="BC93" t="n">
        <v>13.4478</v>
      </c>
      <c r="BD93" t="n">
        <v>52.4583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269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63.2</v>
      </c>
      <c r="L94" t="s">
        <v>76</v>
      </c>
      <c r="M94" t="s"/>
      <c r="N94" t="s">
        <v>272</v>
      </c>
      <c r="O94" t="s">
        <v>78</v>
      </c>
      <c r="P94" t="s">
        <v>269</v>
      </c>
      <c r="Q94" t="s"/>
      <c r="R94" t="s">
        <v>80</v>
      </c>
      <c r="S94" t="s">
        <v>270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HYPERLINK("https://hotelmonitor-cachepage.eclerx.com/savepage/tk_1543494623578036_sr_2095.html","info")</f>
        <v/>
      </c>
      <c r="AA94" t="n">
        <v>-6796512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88</v>
      </c>
      <c r="AO94" t="s"/>
      <c r="AP94" t="n">
        <v>16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6796512</v>
      </c>
      <c r="AZ94" t="s">
        <v>271</v>
      </c>
      <c r="BA94" t="s"/>
      <c r="BB94" t="n">
        <v>37906</v>
      </c>
      <c r="BC94" t="n">
        <v>13.4478</v>
      </c>
      <c r="BD94" t="n">
        <v>52.4583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269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99</v>
      </c>
      <c r="L95" t="s">
        <v>76</v>
      </c>
      <c r="M95" t="s"/>
      <c r="N95" t="s">
        <v>273</v>
      </c>
      <c r="O95" t="s">
        <v>78</v>
      </c>
      <c r="P95" t="s">
        <v>269</v>
      </c>
      <c r="Q95" t="s"/>
      <c r="R95" t="s">
        <v>80</v>
      </c>
      <c r="S95" t="s">
        <v>274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HYPERLINK("https://hotelmonitor-cachepage.eclerx.com/savepage/tk_1543494623578036_sr_2095.html","info")</f>
        <v/>
      </c>
      <c r="AA95" t="n">
        <v>-6796512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88</v>
      </c>
      <c r="AO95" t="s"/>
      <c r="AP95" t="n">
        <v>16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6796512</v>
      </c>
      <c r="AZ95" t="s">
        <v>271</v>
      </c>
      <c r="BA95" t="s"/>
      <c r="BB95" t="n">
        <v>37906</v>
      </c>
      <c r="BC95" t="n">
        <v>13.4478</v>
      </c>
      <c r="BD95" t="n">
        <v>52.4583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275</v>
      </c>
      <c r="F96" t="n">
        <v>71953</v>
      </c>
      <c r="G96" t="s">
        <v>74</v>
      </c>
      <c r="H96" t="s">
        <v>75</v>
      </c>
      <c r="I96" t="s"/>
      <c r="J96" t="s">
        <v>74</v>
      </c>
      <c r="K96" t="n">
        <v>109</v>
      </c>
      <c r="L96" t="s">
        <v>76</v>
      </c>
      <c r="M96" t="s"/>
      <c r="N96" t="s">
        <v>259</v>
      </c>
      <c r="O96" t="s">
        <v>78</v>
      </c>
      <c r="P96" t="s">
        <v>276</v>
      </c>
      <c r="Q96" t="s"/>
      <c r="R96" t="s">
        <v>109</v>
      </c>
      <c r="S96" t="s">
        <v>277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HYPERLINK("https://hotelmonitor-cachepage.eclerx.com/savepage/tk_1543494762379955_sr_2095.html","info")</f>
        <v/>
      </c>
      <c r="AA96" t="n">
        <v>7276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88</v>
      </c>
      <c r="AO96" t="s"/>
      <c r="AP96" t="n">
        <v>95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166124</v>
      </c>
      <c r="AZ96" t="s">
        <v>278</v>
      </c>
      <c r="BA96" t="s"/>
      <c r="BB96" t="n">
        <v>62011</v>
      </c>
      <c r="BC96" t="n">
        <v>13.512969</v>
      </c>
      <c r="BD96" t="n">
        <v>52.458752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279</v>
      </c>
      <c r="F97" t="n">
        <v>578995</v>
      </c>
      <c r="G97" t="s">
        <v>74</v>
      </c>
      <c r="H97" t="s">
        <v>75</v>
      </c>
      <c r="I97" t="s"/>
      <c r="J97" t="s">
        <v>74</v>
      </c>
      <c r="K97" t="n">
        <v>106.46</v>
      </c>
      <c r="L97" t="s">
        <v>76</v>
      </c>
      <c r="M97" t="s"/>
      <c r="N97" t="s">
        <v>169</v>
      </c>
      <c r="O97" t="s">
        <v>78</v>
      </c>
      <c r="P97" t="s">
        <v>280</v>
      </c>
      <c r="Q97" t="s"/>
      <c r="R97" t="s">
        <v>103</v>
      </c>
      <c r="S97" t="s">
        <v>281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HYPERLINK("https://hotelmonitor-cachepage.eclerx.com/savepage/tk_15434948429831176_sr_2095.html","info")</f>
        <v/>
      </c>
      <c r="AA97" t="n">
        <v>134350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88</v>
      </c>
      <c r="AO97" t="s"/>
      <c r="AP97" t="n">
        <v>144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3714199</v>
      </c>
      <c r="AZ97" t="s">
        <v>282</v>
      </c>
      <c r="BA97" t="s"/>
      <c r="BB97" t="n">
        <v>460073</v>
      </c>
      <c r="BC97" t="n">
        <v>13.362933</v>
      </c>
      <c r="BD97" t="n">
        <v>52.529448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283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62.47</v>
      </c>
      <c r="L98" t="s">
        <v>76</v>
      </c>
      <c r="M98" t="s"/>
      <c r="N98" t="s">
        <v>284</v>
      </c>
      <c r="O98" t="s">
        <v>78</v>
      </c>
      <c r="P98" t="s">
        <v>283</v>
      </c>
      <c r="Q98" t="s"/>
      <c r="R98" t="s">
        <v>109</v>
      </c>
      <c r="S98" t="s">
        <v>285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HYPERLINK("https://hotelmonitor-cachepage.eclerx.com/savepage/tk_15434949999712157_sr_2095.html","info")</f>
        <v/>
      </c>
      <c r="AA98" t="n">
        <v>-6796563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88</v>
      </c>
      <c r="AO98" t="s"/>
      <c r="AP98" t="n">
        <v>233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6796563</v>
      </c>
      <c r="AZ98" t="s">
        <v>286</v>
      </c>
      <c r="BA98" t="s"/>
      <c r="BB98" t="n">
        <v>14412</v>
      </c>
      <c r="BC98" t="n">
        <v>13.641655</v>
      </c>
      <c r="BD98" t="n">
        <v>52.427053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283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71.40000000000001</v>
      </c>
      <c r="L99" t="s">
        <v>76</v>
      </c>
      <c r="M99" t="s"/>
      <c r="N99" t="s">
        <v>287</v>
      </c>
      <c r="O99" t="s">
        <v>78</v>
      </c>
      <c r="P99" t="s">
        <v>283</v>
      </c>
      <c r="Q99" t="s"/>
      <c r="R99" t="s">
        <v>109</v>
      </c>
      <c r="S99" t="s">
        <v>288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HYPERLINK("https://hotelmonitor-cachepage.eclerx.com/savepage/tk_15434949999712157_sr_2095.html","info")</f>
        <v/>
      </c>
      <c r="AA99" t="n">
        <v>-6796563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88</v>
      </c>
      <c r="AO99" t="s"/>
      <c r="AP99" t="n">
        <v>233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6796563</v>
      </c>
      <c r="AZ99" t="s">
        <v>286</v>
      </c>
      <c r="BA99" t="s"/>
      <c r="BB99" t="n">
        <v>14412</v>
      </c>
      <c r="BC99" t="n">
        <v>13.641655</v>
      </c>
      <c r="BD99" t="n">
        <v>52.427053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283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80.31999999999999</v>
      </c>
      <c r="L100" t="s">
        <v>76</v>
      </c>
      <c r="M100" t="s"/>
      <c r="N100" t="s">
        <v>289</v>
      </c>
      <c r="O100" t="s">
        <v>78</v>
      </c>
      <c r="P100" t="s">
        <v>283</v>
      </c>
      <c r="Q100" t="s"/>
      <c r="R100" t="s">
        <v>109</v>
      </c>
      <c r="S100" t="s">
        <v>290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HYPERLINK("https://hotelmonitor-cachepage.eclerx.com/savepage/tk_15434949999712157_sr_2095.html","info")</f>
        <v/>
      </c>
      <c r="AA100" t="n">
        <v>-6796563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88</v>
      </c>
      <c r="AO100" t="s"/>
      <c r="AP100" t="n">
        <v>233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6796563</v>
      </c>
      <c r="AZ100" t="s">
        <v>286</v>
      </c>
      <c r="BA100" t="s"/>
      <c r="BB100" t="n">
        <v>14412</v>
      </c>
      <c r="BC100" t="n">
        <v>13.641655</v>
      </c>
      <c r="BD100" t="n">
        <v>52.427053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283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94.5</v>
      </c>
      <c r="L101" t="s">
        <v>76</v>
      </c>
      <c r="M101" t="s"/>
      <c r="N101" t="s">
        <v>289</v>
      </c>
      <c r="O101" t="s">
        <v>78</v>
      </c>
      <c r="P101" t="s">
        <v>283</v>
      </c>
      <c r="Q101" t="s"/>
      <c r="R101" t="s">
        <v>109</v>
      </c>
      <c r="S101" t="s">
        <v>291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HYPERLINK("https://hotelmonitor-cachepage.eclerx.com/savepage/tk_15434949999712157_sr_2095.html","info")</f>
        <v/>
      </c>
      <c r="AA101" t="n">
        <v>-6796563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88</v>
      </c>
      <c r="AO101" t="s"/>
      <c r="AP101" t="n">
        <v>233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6796563</v>
      </c>
      <c r="AZ101" t="s">
        <v>286</v>
      </c>
      <c r="BA101" t="s"/>
      <c r="BB101" t="n">
        <v>14412</v>
      </c>
      <c r="BC101" t="n">
        <v>13.641655</v>
      </c>
      <c r="BD101" t="n">
        <v>52.427053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283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98.17</v>
      </c>
      <c r="L102" t="s">
        <v>76</v>
      </c>
      <c r="M102" t="s"/>
      <c r="N102" t="s">
        <v>113</v>
      </c>
      <c r="O102" t="s">
        <v>78</v>
      </c>
      <c r="P102" t="s">
        <v>283</v>
      </c>
      <c r="Q102" t="s"/>
      <c r="R102" t="s">
        <v>109</v>
      </c>
      <c r="S102" t="s">
        <v>292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HYPERLINK("https://hotelmonitor-cachepage.eclerx.com/savepage/tk_15434949999712157_sr_2095.html","info")</f>
        <v/>
      </c>
      <c r="AA102" t="n">
        <v>-6796563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88</v>
      </c>
      <c r="AO102" t="s"/>
      <c r="AP102" t="n">
        <v>233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6796563</v>
      </c>
      <c r="AZ102" t="s">
        <v>286</v>
      </c>
      <c r="BA102" t="s"/>
      <c r="BB102" t="n">
        <v>14412</v>
      </c>
      <c r="BC102" t="n">
        <v>13.641655</v>
      </c>
      <c r="BD102" t="n">
        <v>52.427053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283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114.5</v>
      </c>
      <c r="L103" t="s">
        <v>76</v>
      </c>
      <c r="M103" t="s"/>
      <c r="N103" t="s">
        <v>289</v>
      </c>
      <c r="O103" t="s">
        <v>78</v>
      </c>
      <c r="P103" t="s">
        <v>283</v>
      </c>
      <c r="Q103" t="s"/>
      <c r="R103" t="s">
        <v>109</v>
      </c>
      <c r="S103" t="s">
        <v>293</v>
      </c>
      <c r="T103" t="s">
        <v>82</v>
      </c>
      <c r="U103" t="s"/>
      <c r="V103" t="s">
        <v>83</v>
      </c>
      <c r="W103" t="s">
        <v>98</v>
      </c>
      <c r="X103" t="s"/>
      <c r="Y103" t="s">
        <v>85</v>
      </c>
      <c r="Z103">
        <f>HYPERLINK("https://hotelmonitor-cachepage.eclerx.com/savepage/tk_15434949999712157_sr_2095.html","info")</f>
        <v/>
      </c>
      <c r="AA103" t="n">
        <v>-6796563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88</v>
      </c>
      <c r="AO103" t="s"/>
      <c r="AP103" t="n">
        <v>233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6796563</v>
      </c>
      <c r="AZ103" t="s">
        <v>286</v>
      </c>
      <c r="BA103" t="s"/>
      <c r="BB103" t="n">
        <v>14412</v>
      </c>
      <c r="BC103" t="n">
        <v>13.641655</v>
      </c>
      <c r="BD103" t="n">
        <v>52.427053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283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115.5</v>
      </c>
      <c r="L104" t="s">
        <v>76</v>
      </c>
      <c r="M104" t="s"/>
      <c r="N104" t="s">
        <v>113</v>
      </c>
      <c r="O104" t="s">
        <v>78</v>
      </c>
      <c r="P104" t="s">
        <v>283</v>
      </c>
      <c r="Q104" t="s"/>
      <c r="R104" t="s">
        <v>109</v>
      </c>
      <c r="S104" t="s">
        <v>294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HYPERLINK("https://hotelmonitor-cachepage.eclerx.com/savepage/tk_15434949999712157_sr_2095.html","info")</f>
        <v/>
      </c>
      <c r="AA104" t="n">
        <v>-6796563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88</v>
      </c>
      <c r="AO104" t="s"/>
      <c r="AP104" t="n">
        <v>233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6796563</v>
      </c>
      <c r="AZ104" t="s">
        <v>286</v>
      </c>
      <c r="BA104" t="s"/>
      <c r="BB104" t="n">
        <v>14412</v>
      </c>
      <c r="BC104" t="n">
        <v>13.641655</v>
      </c>
      <c r="BD104" t="n">
        <v>52.427053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283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133.87</v>
      </c>
      <c r="L105" t="s">
        <v>76</v>
      </c>
      <c r="M105" t="s"/>
      <c r="N105" t="s">
        <v>295</v>
      </c>
      <c r="O105" t="s">
        <v>78</v>
      </c>
      <c r="P105" t="s">
        <v>283</v>
      </c>
      <c r="Q105" t="s"/>
      <c r="R105" t="s">
        <v>109</v>
      </c>
      <c r="S105" t="s">
        <v>296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HYPERLINK("https://hotelmonitor-cachepage.eclerx.com/savepage/tk_15434949999712157_sr_2095.html","info")</f>
        <v/>
      </c>
      <c r="AA105" t="n">
        <v>-6796563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88</v>
      </c>
      <c r="AO105" t="s"/>
      <c r="AP105" t="n">
        <v>233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6796563</v>
      </c>
      <c r="AZ105" t="s">
        <v>286</v>
      </c>
      <c r="BA105" t="s"/>
      <c r="BB105" t="n">
        <v>14412</v>
      </c>
      <c r="BC105" t="n">
        <v>13.641655</v>
      </c>
      <c r="BD105" t="n">
        <v>52.427053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283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157.5</v>
      </c>
      <c r="L106" t="s">
        <v>76</v>
      </c>
      <c r="M106" t="s"/>
      <c r="N106" t="s">
        <v>295</v>
      </c>
      <c r="O106" t="s">
        <v>78</v>
      </c>
      <c r="P106" t="s">
        <v>283</v>
      </c>
      <c r="Q106" t="s"/>
      <c r="R106" t="s">
        <v>109</v>
      </c>
      <c r="S106" t="s">
        <v>297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HYPERLINK("https://hotelmonitor-cachepage.eclerx.com/savepage/tk_15434949999712157_sr_2095.html","info")</f>
        <v/>
      </c>
      <c r="AA106" t="n">
        <v>-6796563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88</v>
      </c>
      <c r="AO106" t="s"/>
      <c r="AP106" t="n">
        <v>233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6796563</v>
      </c>
      <c r="AZ106" t="s">
        <v>286</v>
      </c>
      <c r="BA106" t="s"/>
      <c r="BB106" t="n">
        <v>14412</v>
      </c>
      <c r="BC106" t="n">
        <v>13.641655</v>
      </c>
      <c r="BD106" t="n">
        <v>52.427053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283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177.5</v>
      </c>
      <c r="L107" t="s">
        <v>76</v>
      </c>
      <c r="M107" t="s"/>
      <c r="N107" t="s">
        <v>295</v>
      </c>
      <c r="O107" t="s">
        <v>78</v>
      </c>
      <c r="P107" t="s">
        <v>283</v>
      </c>
      <c r="Q107" t="s"/>
      <c r="R107" t="s">
        <v>109</v>
      </c>
      <c r="S107" t="s">
        <v>298</v>
      </c>
      <c r="T107" t="s">
        <v>82</v>
      </c>
      <c r="U107" t="s"/>
      <c r="V107" t="s">
        <v>83</v>
      </c>
      <c r="W107" t="s">
        <v>98</v>
      </c>
      <c r="X107" t="s"/>
      <c r="Y107" t="s">
        <v>85</v>
      </c>
      <c r="Z107">
        <f>HYPERLINK("https://hotelmonitor-cachepage.eclerx.com/savepage/tk_15434949999712157_sr_2095.html","info")</f>
        <v/>
      </c>
      <c r="AA107" t="n">
        <v>-6796563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88</v>
      </c>
      <c r="AO107" t="s"/>
      <c r="AP107" t="n">
        <v>233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6796563</v>
      </c>
      <c r="AZ107" t="s">
        <v>286</v>
      </c>
      <c r="BA107" t="s"/>
      <c r="BB107" t="n">
        <v>14412</v>
      </c>
      <c r="BC107" t="n">
        <v>13.641655</v>
      </c>
      <c r="BD107" t="n">
        <v>52.427053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299</v>
      </c>
      <c r="F108" t="n">
        <v>503933</v>
      </c>
      <c r="G108" t="s">
        <v>74</v>
      </c>
      <c r="H108" t="s">
        <v>75</v>
      </c>
      <c r="I108" t="s"/>
      <c r="J108" t="s">
        <v>74</v>
      </c>
      <c r="K108" t="n">
        <v>89</v>
      </c>
      <c r="L108" t="s">
        <v>76</v>
      </c>
      <c r="M108" t="s"/>
      <c r="N108" t="s">
        <v>169</v>
      </c>
      <c r="O108" t="s">
        <v>78</v>
      </c>
      <c r="P108" t="s">
        <v>300</v>
      </c>
      <c r="Q108" t="s"/>
      <c r="R108" t="s">
        <v>109</v>
      </c>
      <c r="S108" t="s">
        <v>301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HYPERLINK("https://hotelmonitor-cachepage.eclerx.com/savepage/tk_15434946174013245_sr_2095.html","info")</f>
        <v/>
      </c>
      <c r="AA108" t="n">
        <v>126299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88</v>
      </c>
      <c r="AO108" t="s"/>
      <c r="AP108" t="n">
        <v>12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937883</v>
      </c>
      <c r="AZ108" t="s">
        <v>302</v>
      </c>
      <c r="BA108" t="s"/>
      <c r="BB108" t="n">
        <v>444090</v>
      </c>
      <c r="BC108" t="n">
        <v>13.518247</v>
      </c>
      <c r="BD108" t="n">
        <v>52.392258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299</v>
      </c>
      <c r="F109" t="n">
        <v>503933</v>
      </c>
      <c r="G109" t="s">
        <v>74</v>
      </c>
      <c r="H109" t="s">
        <v>75</v>
      </c>
      <c r="I109" t="s"/>
      <c r="J109" t="s">
        <v>74</v>
      </c>
      <c r="K109" t="n">
        <v>99</v>
      </c>
      <c r="L109" t="s">
        <v>76</v>
      </c>
      <c r="M109" t="s"/>
      <c r="N109" t="s">
        <v>303</v>
      </c>
      <c r="O109" t="s">
        <v>78</v>
      </c>
      <c r="P109" t="s">
        <v>300</v>
      </c>
      <c r="Q109" t="s"/>
      <c r="R109" t="s">
        <v>109</v>
      </c>
      <c r="S109" t="s">
        <v>274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HYPERLINK("https://hotelmonitor-cachepage.eclerx.com/savepage/tk_15434946174013245_sr_2095.html","info")</f>
        <v/>
      </c>
      <c r="AA109" t="n">
        <v>126299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88</v>
      </c>
      <c r="AO109" t="s"/>
      <c r="AP109" t="n">
        <v>12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937883</v>
      </c>
      <c r="AZ109" t="s">
        <v>302</v>
      </c>
      <c r="BA109" t="s"/>
      <c r="BB109" t="n">
        <v>444090</v>
      </c>
      <c r="BC109" t="n">
        <v>13.518247</v>
      </c>
      <c r="BD109" t="n">
        <v>52.392258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304</v>
      </c>
      <c r="F110" t="n">
        <v>272395</v>
      </c>
      <c r="G110" t="s">
        <v>74</v>
      </c>
      <c r="H110" t="s">
        <v>75</v>
      </c>
      <c r="I110" t="s"/>
      <c r="J110" t="s">
        <v>74</v>
      </c>
      <c r="K110" t="n">
        <v>109</v>
      </c>
      <c r="L110" t="s">
        <v>76</v>
      </c>
      <c r="M110" t="s"/>
      <c r="N110" t="s">
        <v>169</v>
      </c>
      <c r="O110" t="s">
        <v>78</v>
      </c>
      <c r="P110" t="s">
        <v>304</v>
      </c>
      <c r="Q110" t="s"/>
      <c r="R110" t="s">
        <v>80</v>
      </c>
      <c r="S110" t="s">
        <v>277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HYPERLINK("https://hotelmonitor-cachepage.eclerx.com/savepage/tk_15434946956233857_sr_2095.html","info")</f>
        <v/>
      </c>
      <c r="AA110" t="n">
        <v>90011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88</v>
      </c>
      <c r="AO110" t="s"/>
      <c r="AP110" t="n">
        <v>60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937738</v>
      </c>
      <c r="AZ110" t="s">
        <v>305</v>
      </c>
      <c r="BA110" t="s"/>
      <c r="BB110" t="n">
        <v>400879</v>
      </c>
      <c r="BC110" t="n">
        <v>13.46558</v>
      </c>
      <c r="BD110" t="n">
        <v>52.51489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304</v>
      </c>
      <c r="F111" t="n">
        <v>272395</v>
      </c>
      <c r="G111" t="s">
        <v>74</v>
      </c>
      <c r="H111" t="s">
        <v>75</v>
      </c>
      <c r="I111" t="s"/>
      <c r="J111" t="s">
        <v>74</v>
      </c>
      <c r="K111" t="n">
        <v>129</v>
      </c>
      <c r="L111" t="s">
        <v>76</v>
      </c>
      <c r="M111" t="s"/>
      <c r="N111" t="s">
        <v>306</v>
      </c>
      <c r="O111" t="s">
        <v>78</v>
      </c>
      <c r="P111" t="s">
        <v>304</v>
      </c>
      <c r="Q111" t="s"/>
      <c r="R111" t="s">
        <v>80</v>
      </c>
      <c r="S111" t="s">
        <v>245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HYPERLINK("https://hotelmonitor-cachepage.eclerx.com/savepage/tk_15434946956233857_sr_2095.html","info")</f>
        <v/>
      </c>
      <c r="AA111" t="n">
        <v>90011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88</v>
      </c>
      <c r="AO111" t="s"/>
      <c r="AP111" t="n">
        <v>60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937738</v>
      </c>
      <c r="AZ111" t="s">
        <v>305</v>
      </c>
      <c r="BA111" t="s"/>
      <c r="BB111" t="n">
        <v>400879</v>
      </c>
      <c r="BC111" t="n">
        <v>13.46558</v>
      </c>
      <c r="BD111" t="n">
        <v>52.51489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307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129</v>
      </c>
      <c r="L112" t="s">
        <v>76</v>
      </c>
      <c r="M112" t="s"/>
      <c r="N112" t="s">
        <v>303</v>
      </c>
      <c r="O112" t="s">
        <v>78</v>
      </c>
      <c r="P112" t="s">
        <v>307</v>
      </c>
      <c r="Q112" t="s"/>
      <c r="R112" t="s">
        <v>109</v>
      </c>
      <c r="S112" t="s">
        <v>245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HYPERLINK("https://hotelmonitor-cachepage.eclerx.com/savepage/tk_15434949942814317_sr_2095.html","info")</f>
        <v/>
      </c>
      <c r="AA112" t="n">
        <v>-6796503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88</v>
      </c>
      <c r="AO112" t="s"/>
      <c r="AP112" t="n">
        <v>230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6796503</v>
      </c>
      <c r="AZ112" t="s">
        <v>308</v>
      </c>
      <c r="BA112" t="s"/>
      <c r="BB112" t="n">
        <v>86189</v>
      </c>
      <c r="BC112" t="n">
        <v>13.322681</v>
      </c>
      <c r="BD112" t="n">
        <v>52.499783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307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139</v>
      </c>
      <c r="L113" t="s">
        <v>76</v>
      </c>
      <c r="M113" t="s"/>
      <c r="N113" t="s">
        <v>309</v>
      </c>
      <c r="O113" t="s">
        <v>78</v>
      </c>
      <c r="P113" t="s">
        <v>307</v>
      </c>
      <c r="Q113" t="s"/>
      <c r="R113" t="s">
        <v>109</v>
      </c>
      <c r="S113" t="s">
        <v>247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HYPERLINK("https://hotelmonitor-cachepage.eclerx.com/savepage/tk_15434949942814317_sr_2095.html","info")</f>
        <v/>
      </c>
      <c r="AA113" t="n">
        <v>-6796503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88</v>
      </c>
      <c r="AO113" t="s"/>
      <c r="AP113" t="n">
        <v>230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6796503</v>
      </c>
      <c r="AZ113" t="s">
        <v>308</v>
      </c>
      <c r="BA113" t="s"/>
      <c r="BB113" t="n">
        <v>86189</v>
      </c>
      <c r="BC113" t="n">
        <v>13.322681</v>
      </c>
      <c r="BD113" t="n">
        <v>52.499783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310</v>
      </c>
      <c r="F114" t="n">
        <v>375730</v>
      </c>
      <c r="G114" t="s">
        <v>74</v>
      </c>
      <c r="H114" t="s">
        <v>75</v>
      </c>
      <c r="I114" t="s"/>
      <c r="J114" t="s">
        <v>74</v>
      </c>
      <c r="K114" t="n">
        <v>209</v>
      </c>
      <c r="L114" t="s">
        <v>76</v>
      </c>
      <c r="M114" t="s"/>
      <c r="N114" t="s">
        <v>102</v>
      </c>
      <c r="O114" t="s">
        <v>78</v>
      </c>
      <c r="P114" t="s">
        <v>311</v>
      </c>
      <c r="Q114" t="s"/>
      <c r="R114" t="s">
        <v>109</v>
      </c>
      <c r="S114" t="s">
        <v>312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HYPERLINK("https://hotelmonitor-cachepage.eclerx.com/savepage/tk_15434949099888544_sr_2095.html","info")</f>
        <v/>
      </c>
      <c r="AA114" t="n">
        <v>104946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88</v>
      </c>
      <c r="AO114" t="s"/>
      <c r="AP114" t="n">
        <v>182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937721</v>
      </c>
      <c r="AZ114" t="s">
        <v>313</v>
      </c>
      <c r="BA114" t="s"/>
      <c r="BB114" t="n">
        <v>413137</v>
      </c>
      <c r="BC114" t="n">
        <v>13.341443</v>
      </c>
      <c r="BD114" t="n">
        <v>52.499661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310</v>
      </c>
      <c r="F115" t="n">
        <v>375730</v>
      </c>
      <c r="G115" t="s">
        <v>74</v>
      </c>
      <c r="H115" t="s">
        <v>75</v>
      </c>
      <c r="I115" t="s"/>
      <c r="J115" t="s">
        <v>74</v>
      </c>
      <c r="K115" t="n">
        <v>224</v>
      </c>
      <c r="L115" t="s">
        <v>76</v>
      </c>
      <c r="M115" t="s"/>
      <c r="N115" t="s">
        <v>161</v>
      </c>
      <c r="O115" t="s">
        <v>78</v>
      </c>
      <c r="P115" t="s">
        <v>311</v>
      </c>
      <c r="Q115" t="s"/>
      <c r="R115" t="s">
        <v>109</v>
      </c>
      <c r="S115" t="s">
        <v>314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HYPERLINK("https://hotelmonitor-cachepage.eclerx.com/savepage/tk_15434949099888544_sr_2095.html","info")</f>
        <v/>
      </c>
      <c r="AA115" t="n">
        <v>104946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88</v>
      </c>
      <c r="AO115" t="s"/>
      <c r="AP115" t="n">
        <v>182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937721</v>
      </c>
      <c r="AZ115" t="s">
        <v>313</v>
      </c>
      <c r="BA115" t="s"/>
      <c r="BB115" t="n">
        <v>413137</v>
      </c>
      <c r="BC115" t="n">
        <v>13.341443</v>
      </c>
      <c r="BD115" t="n">
        <v>52.499661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310</v>
      </c>
      <c r="F116" t="n">
        <v>375730</v>
      </c>
      <c r="G116" t="s">
        <v>74</v>
      </c>
      <c r="H116" t="s">
        <v>75</v>
      </c>
      <c r="I116" t="s"/>
      <c r="J116" t="s">
        <v>74</v>
      </c>
      <c r="K116" t="n">
        <v>269</v>
      </c>
      <c r="L116" t="s">
        <v>76</v>
      </c>
      <c r="M116" t="s"/>
      <c r="N116" t="s">
        <v>315</v>
      </c>
      <c r="O116" t="s">
        <v>78</v>
      </c>
      <c r="P116" t="s">
        <v>311</v>
      </c>
      <c r="Q116" t="s"/>
      <c r="R116" t="s">
        <v>109</v>
      </c>
      <c r="S116" t="s">
        <v>316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HYPERLINK("https://hotelmonitor-cachepage.eclerx.com/savepage/tk_15434949099888544_sr_2095.html","info")</f>
        <v/>
      </c>
      <c r="AA116" t="n">
        <v>104946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88</v>
      </c>
      <c r="AO116" t="s"/>
      <c r="AP116" t="n">
        <v>182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937721</v>
      </c>
      <c r="AZ116" t="s">
        <v>313</v>
      </c>
      <c r="BA116" t="s"/>
      <c r="BB116" t="n">
        <v>413137</v>
      </c>
      <c r="BC116" t="n">
        <v>13.341443</v>
      </c>
      <c r="BD116" t="n">
        <v>52.499661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317</v>
      </c>
      <c r="F117" t="n">
        <v>3438088</v>
      </c>
      <c r="G117" t="s">
        <v>74</v>
      </c>
      <c r="H117" t="s">
        <v>75</v>
      </c>
      <c r="I117" t="s"/>
      <c r="J117" t="s">
        <v>74</v>
      </c>
      <c r="K117" t="n">
        <v>119</v>
      </c>
      <c r="L117" t="s">
        <v>76</v>
      </c>
      <c r="M117" t="s"/>
      <c r="N117" t="s">
        <v>102</v>
      </c>
      <c r="O117" t="s">
        <v>78</v>
      </c>
      <c r="P117" t="s">
        <v>318</v>
      </c>
      <c r="Q117" t="s"/>
      <c r="R117" t="s">
        <v>109</v>
      </c>
      <c r="S117" t="s">
        <v>150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HYPERLINK("https://hotelmonitor-cachepage.eclerx.com/savepage/tk_1543495006907709_sr_2095.html","info")</f>
        <v/>
      </c>
      <c r="AA117" t="n">
        <v>555921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88</v>
      </c>
      <c r="AO117" t="s"/>
      <c r="AP117" t="n">
        <v>237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3738731</v>
      </c>
      <c r="AZ117" t="s"/>
      <c r="BA117" t="s"/>
      <c r="BB117" t="n">
        <v>583331</v>
      </c>
      <c r="BC117" t="n">
        <v>13.330687</v>
      </c>
      <c r="BD117" t="n">
        <v>52.490346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317</v>
      </c>
      <c r="F118" t="n">
        <v>3438088</v>
      </c>
      <c r="G118" t="s">
        <v>74</v>
      </c>
      <c r="H118" t="s">
        <v>75</v>
      </c>
      <c r="I118" t="s"/>
      <c r="J118" t="s">
        <v>74</v>
      </c>
      <c r="K118" t="n">
        <v>134</v>
      </c>
      <c r="L118" t="s">
        <v>76</v>
      </c>
      <c r="M118" t="s"/>
      <c r="N118" t="s">
        <v>161</v>
      </c>
      <c r="O118" t="s">
        <v>78</v>
      </c>
      <c r="P118" t="s">
        <v>318</v>
      </c>
      <c r="Q118" t="s"/>
      <c r="R118" t="s">
        <v>109</v>
      </c>
      <c r="S118" t="s">
        <v>319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HYPERLINK("https://hotelmonitor-cachepage.eclerx.com/savepage/tk_1543495006907709_sr_2095.html","info")</f>
        <v/>
      </c>
      <c r="AA118" t="n">
        <v>555921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88</v>
      </c>
      <c r="AO118" t="s"/>
      <c r="AP118" t="n">
        <v>237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3738731</v>
      </c>
      <c r="AZ118" t="s"/>
      <c r="BA118" t="s"/>
      <c r="BB118" t="n">
        <v>583331</v>
      </c>
      <c r="BC118" t="n">
        <v>13.330687</v>
      </c>
      <c r="BD118" t="n">
        <v>52.490346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317</v>
      </c>
      <c r="F119" t="n">
        <v>3438088</v>
      </c>
      <c r="G119" t="s">
        <v>74</v>
      </c>
      <c r="H119" t="s">
        <v>75</v>
      </c>
      <c r="I119" t="s"/>
      <c r="J119" t="s">
        <v>74</v>
      </c>
      <c r="K119" t="n">
        <v>159</v>
      </c>
      <c r="L119" t="s">
        <v>76</v>
      </c>
      <c r="M119" t="s"/>
      <c r="N119" t="s">
        <v>315</v>
      </c>
      <c r="O119" t="s">
        <v>78</v>
      </c>
      <c r="P119" t="s">
        <v>318</v>
      </c>
      <c r="Q119" t="s"/>
      <c r="R119" t="s">
        <v>109</v>
      </c>
      <c r="S119" t="s">
        <v>320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HYPERLINK("https://hotelmonitor-cachepage.eclerx.com/savepage/tk_1543495006907709_sr_2095.html","info")</f>
        <v/>
      </c>
      <c r="AA119" t="n">
        <v>555921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88</v>
      </c>
      <c r="AO119" t="s"/>
      <c r="AP119" t="n">
        <v>237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3738731</v>
      </c>
      <c r="AZ119" t="s"/>
      <c r="BA119" t="s"/>
      <c r="BB119" t="n">
        <v>583331</v>
      </c>
      <c r="BC119" t="n">
        <v>13.330687</v>
      </c>
      <c r="BD119" t="n">
        <v>52.490346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321</v>
      </c>
      <c r="F120" t="n">
        <v>2347088</v>
      </c>
      <c r="G120" t="s">
        <v>74</v>
      </c>
      <c r="H120" t="s">
        <v>75</v>
      </c>
      <c r="I120" t="s"/>
      <c r="J120" t="s">
        <v>74</v>
      </c>
      <c r="K120" t="n">
        <v>128</v>
      </c>
      <c r="L120" t="s">
        <v>76</v>
      </c>
      <c r="M120" t="s"/>
      <c r="N120" t="s">
        <v>322</v>
      </c>
      <c r="O120" t="s">
        <v>78</v>
      </c>
      <c r="P120" t="s">
        <v>323</v>
      </c>
      <c r="Q120" t="s"/>
      <c r="R120" t="s">
        <v>109</v>
      </c>
      <c r="S120" t="s">
        <v>324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HYPERLINK("https://hotelmonitor-cachepage.eclerx.com/savepage/tk_15434947792096086_sr_2095.html","info")</f>
        <v/>
      </c>
      <c r="AA120" t="n">
        <v>271065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88</v>
      </c>
      <c r="AO120" t="s"/>
      <c r="AP120" t="n">
        <v>105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2071499</v>
      </c>
      <c r="AZ120" t="s">
        <v>325</v>
      </c>
      <c r="BA120" t="s"/>
      <c r="BB120" t="n">
        <v>572472</v>
      </c>
      <c r="BC120" t="n">
        <v>13.32182</v>
      </c>
      <c r="BD120" t="n">
        <v>52.50153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321</v>
      </c>
      <c r="F121" t="n">
        <v>2347088</v>
      </c>
      <c r="G121" t="s">
        <v>74</v>
      </c>
      <c r="H121" t="s">
        <v>75</v>
      </c>
      <c r="I121" t="s"/>
      <c r="J121" t="s">
        <v>74</v>
      </c>
      <c r="K121" t="n">
        <v>138</v>
      </c>
      <c r="L121" t="s">
        <v>76</v>
      </c>
      <c r="M121" t="s"/>
      <c r="N121" t="s">
        <v>326</v>
      </c>
      <c r="O121" t="s">
        <v>78</v>
      </c>
      <c r="P121" t="s">
        <v>323</v>
      </c>
      <c r="Q121" t="s"/>
      <c r="R121" t="s">
        <v>109</v>
      </c>
      <c r="S121" t="s">
        <v>327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HYPERLINK("https://hotelmonitor-cachepage.eclerx.com/savepage/tk_15434947792096086_sr_2095.html","info")</f>
        <v/>
      </c>
      <c r="AA121" t="n">
        <v>271065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88</v>
      </c>
      <c r="AO121" t="s"/>
      <c r="AP121" t="n">
        <v>105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2071499</v>
      </c>
      <c r="AZ121" t="s">
        <v>325</v>
      </c>
      <c r="BA121" t="s"/>
      <c r="BB121" t="n">
        <v>572472</v>
      </c>
      <c r="BC121" t="n">
        <v>13.32182</v>
      </c>
      <c r="BD121" t="n">
        <v>52.50153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328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161.1</v>
      </c>
      <c r="L122" t="s">
        <v>76</v>
      </c>
      <c r="M122" t="s"/>
      <c r="N122" t="s">
        <v>161</v>
      </c>
      <c r="O122" t="s">
        <v>78</v>
      </c>
      <c r="P122" t="s">
        <v>328</v>
      </c>
      <c r="Q122" t="s"/>
      <c r="R122" t="s">
        <v>109</v>
      </c>
      <c r="S122" t="s">
        <v>329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HYPERLINK("https://hotelmonitor-cachepage.eclerx.com/savepage/tk_15434949116751997_sr_2095.html","info")</f>
        <v/>
      </c>
      <c r="AA122" t="n">
        <v>-5998669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88</v>
      </c>
      <c r="AO122" t="s"/>
      <c r="AP122" t="n">
        <v>183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5998669</v>
      </c>
      <c r="AZ122" t="s">
        <v>330</v>
      </c>
      <c r="BA122" t="s"/>
      <c r="BB122" t="n">
        <v>583335</v>
      </c>
      <c r="BC122" t="n">
        <v>13.426067</v>
      </c>
      <c r="BD122" t="n">
        <v>52.498789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328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199</v>
      </c>
      <c r="L123" t="s">
        <v>76</v>
      </c>
      <c r="M123" t="s"/>
      <c r="N123" t="s">
        <v>331</v>
      </c>
      <c r="O123" t="s">
        <v>78</v>
      </c>
      <c r="P123" t="s">
        <v>328</v>
      </c>
      <c r="Q123" t="s"/>
      <c r="R123" t="s">
        <v>109</v>
      </c>
      <c r="S123" t="s">
        <v>332</v>
      </c>
      <c r="T123" t="s">
        <v>82</v>
      </c>
      <c r="U123" t="s"/>
      <c r="V123" t="s">
        <v>83</v>
      </c>
      <c r="W123" t="s">
        <v>98</v>
      </c>
      <c r="X123" t="s"/>
      <c r="Y123" t="s">
        <v>85</v>
      </c>
      <c r="Z123">
        <f>HYPERLINK("https://hotelmonitor-cachepage.eclerx.com/savepage/tk_15434949116751997_sr_2095.html","info")</f>
        <v/>
      </c>
      <c r="AA123" t="n">
        <v>-5998669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88</v>
      </c>
      <c r="AO123" t="s"/>
      <c r="AP123" t="n">
        <v>183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5998669</v>
      </c>
      <c r="AZ123" t="s">
        <v>330</v>
      </c>
      <c r="BA123" t="s"/>
      <c r="BB123" t="n">
        <v>583335</v>
      </c>
      <c r="BC123" t="n">
        <v>13.426067</v>
      </c>
      <c r="BD123" t="n">
        <v>52.498789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328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199</v>
      </c>
      <c r="L124" t="s">
        <v>76</v>
      </c>
      <c r="M124" t="s"/>
      <c r="N124" t="s">
        <v>331</v>
      </c>
      <c r="O124" t="s">
        <v>78</v>
      </c>
      <c r="P124" t="s">
        <v>328</v>
      </c>
      <c r="Q124" t="s"/>
      <c r="R124" t="s">
        <v>109</v>
      </c>
      <c r="S124" t="s">
        <v>332</v>
      </c>
      <c r="T124" t="s">
        <v>82</v>
      </c>
      <c r="U124" t="s"/>
      <c r="V124" t="s">
        <v>83</v>
      </c>
      <c r="W124" t="s">
        <v>98</v>
      </c>
      <c r="X124" t="s"/>
      <c r="Y124" t="s">
        <v>85</v>
      </c>
      <c r="Z124">
        <f>HYPERLINK("https://hotelmonitor-cachepage.eclerx.com/savepage/tk_15434949116751997_sr_2095.html","info")</f>
        <v/>
      </c>
      <c r="AA124" t="n">
        <v>-5998669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88</v>
      </c>
      <c r="AO124" t="s"/>
      <c r="AP124" t="n">
        <v>183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5998669</v>
      </c>
      <c r="AZ124" t="s">
        <v>330</v>
      </c>
      <c r="BA124" t="s"/>
      <c r="BB124" t="n">
        <v>583335</v>
      </c>
      <c r="BC124" t="n">
        <v>13.426067</v>
      </c>
      <c r="BD124" t="n">
        <v>52.498789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333</v>
      </c>
      <c r="F125" t="n">
        <v>3539407</v>
      </c>
      <c r="G125" t="s">
        <v>74</v>
      </c>
      <c r="H125" t="s">
        <v>75</v>
      </c>
      <c r="I125" t="s"/>
      <c r="J125" t="s">
        <v>74</v>
      </c>
      <c r="K125" t="n">
        <v>135.45</v>
      </c>
      <c r="L125" t="s">
        <v>76</v>
      </c>
      <c r="M125" t="s"/>
      <c r="N125" t="s">
        <v>334</v>
      </c>
      <c r="O125" t="s">
        <v>78</v>
      </c>
      <c r="P125" t="s">
        <v>335</v>
      </c>
      <c r="Q125" t="s"/>
      <c r="R125" t="s">
        <v>80</v>
      </c>
      <c r="S125" t="s">
        <v>336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HYPERLINK("https://hotelmonitor-cachepage.eclerx.com/savepage/tk_15434948759893532_sr_2095.html","info")</f>
        <v/>
      </c>
      <c r="AA125" t="n">
        <v>541972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88</v>
      </c>
      <c r="AO125" t="s"/>
      <c r="AP125" t="n">
        <v>162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3209890</v>
      </c>
      <c r="AZ125" t="s">
        <v>337</v>
      </c>
      <c r="BA125" t="s"/>
      <c r="BB125" t="n">
        <v>864803</v>
      </c>
      <c r="BC125" t="n">
        <v>13.4306</v>
      </c>
      <c r="BD125" t="n">
        <v>52.51236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333</v>
      </c>
      <c r="F126" t="n">
        <v>3539407</v>
      </c>
      <c r="G126" t="s">
        <v>74</v>
      </c>
      <c r="H126" t="s">
        <v>75</v>
      </c>
      <c r="I126" t="s"/>
      <c r="J126" t="s">
        <v>74</v>
      </c>
      <c r="K126" t="n">
        <v>135.45</v>
      </c>
      <c r="L126" t="s">
        <v>76</v>
      </c>
      <c r="M126" t="s"/>
      <c r="N126" t="s">
        <v>338</v>
      </c>
      <c r="O126" t="s">
        <v>78</v>
      </c>
      <c r="P126" t="s">
        <v>335</v>
      </c>
      <c r="Q126" t="s"/>
      <c r="R126" t="s">
        <v>80</v>
      </c>
      <c r="S126" t="s">
        <v>336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HYPERLINK("https://hotelmonitor-cachepage.eclerx.com/savepage/tk_15434948759893532_sr_2095.html","info")</f>
        <v/>
      </c>
      <c r="AA126" t="n">
        <v>541972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88</v>
      </c>
      <c r="AO126" t="s"/>
      <c r="AP126" t="n">
        <v>162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3209890</v>
      </c>
      <c r="AZ126" t="s">
        <v>337</v>
      </c>
      <c r="BA126" t="s"/>
      <c r="BB126" t="n">
        <v>864803</v>
      </c>
      <c r="BC126" t="n">
        <v>13.4306</v>
      </c>
      <c r="BD126" t="n">
        <v>52.51236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333</v>
      </c>
      <c r="F127" t="n">
        <v>3539407</v>
      </c>
      <c r="G127" t="s">
        <v>74</v>
      </c>
      <c r="H127" t="s">
        <v>75</v>
      </c>
      <c r="I127" t="s"/>
      <c r="J127" t="s">
        <v>74</v>
      </c>
      <c r="K127" t="n">
        <v>151.2</v>
      </c>
      <c r="L127" t="s">
        <v>76</v>
      </c>
      <c r="M127" t="s"/>
      <c r="N127" t="s">
        <v>339</v>
      </c>
      <c r="O127" t="s">
        <v>78</v>
      </c>
      <c r="P127" t="s">
        <v>335</v>
      </c>
      <c r="Q127" t="s"/>
      <c r="R127" t="s">
        <v>80</v>
      </c>
      <c r="S127" t="s">
        <v>340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HYPERLINK("https://hotelmonitor-cachepage.eclerx.com/savepage/tk_15434948759893532_sr_2095.html","info")</f>
        <v/>
      </c>
      <c r="AA127" t="n">
        <v>541972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88</v>
      </c>
      <c r="AO127" t="s"/>
      <c r="AP127" t="n">
        <v>162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3209890</v>
      </c>
      <c r="AZ127" t="s">
        <v>337</v>
      </c>
      <c r="BA127" t="s"/>
      <c r="BB127" t="n">
        <v>864803</v>
      </c>
      <c r="BC127" t="n">
        <v>13.4306</v>
      </c>
      <c r="BD127" t="n">
        <v>52.51236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333</v>
      </c>
      <c r="F128" t="n">
        <v>3539407</v>
      </c>
      <c r="G128" t="s">
        <v>74</v>
      </c>
      <c r="H128" t="s">
        <v>75</v>
      </c>
      <c r="I128" t="s"/>
      <c r="J128" t="s">
        <v>74</v>
      </c>
      <c r="K128" t="n">
        <v>160.65</v>
      </c>
      <c r="L128" t="s">
        <v>76</v>
      </c>
      <c r="M128" t="s"/>
      <c r="N128" t="s">
        <v>338</v>
      </c>
      <c r="O128" t="s">
        <v>78</v>
      </c>
      <c r="P128" t="s">
        <v>335</v>
      </c>
      <c r="Q128" t="s"/>
      <c r="R128" t="s">
        <v>80</v>
      </c>
      <c r="S128" t="s">
        <v>341</v>
      </c>
      <c r="T128" t="s">
        <v>82</v>
      </c>
      <c r="U128" t="s"/>
      <c r="V128" t="s">
        <v>83</v>
      </c>
      <c r="W128" t="s">
        <v>98</v>
      </c>
      <c r="X128" t="s"/>
      <c r="Y128" t="s">
        <v>85</v>
      </c>
      <c r="Z128">
        <f>HYPERLINK("https://hotelmonitor-cachepage.eclerx.com/savepage/tk_15434948759893532_sr_2095.html","info")</f>
        <v/>
      </c>
      <c r="AA128" t="n">
        <v>541972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88</v>
      </c>
      <c r="AO128" t="s"/>
      <c r="AP128" t="n">
        <v>162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3209890</v>
      </c>
      <c r="AZ128" t="s">
        <v>337</v>
      </c>
      <c r="BA128" t="s"/>
      <c r="BB128" t="n">
        <v>864803</v>
      </c>
      <c r="BC128" t="n">
        <v>13.4306</v>
      </c>
      <c r="BD128" t="n">
        <v>52.51236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333</v>
      </c>
      <c r="F129" t="n">
        <v>3539407</v>
      </c>
      <c r="G129" t="s">
        <v>74</v>
      </c>
      <c r="H129" t="s">
        <v>75</v>
      </c>
      <c r="I129" t="s"/>
      <c r="J129" t="s">
        <v>74</v>
      </c>
      <c r="K129" t="n">
        <v>160.65</v>
      </c>
      <c r="L129" t="s">
        <v>76</v>
      </c>
      <c r="M129" t="s"/>
      <c r="N129" t="s">
        <v>334</v>
      </c>
      <c r="O129" t="s">
        <v>78</v>
      </c>
      <c r="P129" t="s">
        <v>335</v>
      </c>
      <c r="Q129" t="s"/>
      <c r="R129" t="s">
        <v>80</v>
      </c>
      <c r="S129" t="s">
        <v>341</v>
      </c>
      <c r="T129" t="s">
        <v>82</v>
      </c>
      <c r="U129" t="s"/>
      <c r="V129" t="s">
        <v>83</v>
      </c>
      <c r="W129" t="s">
        <v>98</v>
      </c>
      <c r="X129" t="s"/>
      <c r="Y129" t="s">
        <v>85</v>
      </c>
      <c r="Z129">
        <f>HYPERLINK("https://hotelmonitor-cachepage.eclerx.com/savepage/tk_15434948759893532_sr_2095.html","info")</f>
        <v/>
      </c>
      <c r="AA129" t="n">
        <v>541972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88</v>
      </c>
      <c r="AO129" t="s"/>
      <c r="AP129" t="n">
        <v>162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3209890</v>
      </c>
      <c r="AZ129" t="s">
        <v>337</v>
      </c>
      <c r="BA129" t="s"/>
      <c r="BB129" t="n">
        <v>864803</v>
      </c>
      <c r="BC129" t="n">
        <v>13.4306</v>
      </c>
      <c r="BD129" t="n">
        <v>52.51236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333</v>
      </c>
      <c r="F130" t="n">
        <v>3539407</v>
      </c>
      <c r="G130" t="s">
        <v>74</v>
      </c>
      <c r="H130" t="s">
        <v>75</v>
      </c>
      <c r="I130" t="s"/>
      <c r="J130" t="s">
        <v>74</v>
      </c>
      <c r="K130" t="n">
        <v>176.4</v>
      </c>
      <c r="L130" t="s">
        <v>76</v>
      </c>
      <c r="M130" t="s"/>
      <c r="N130" t="s">
        <v>339</v>
      </c>
      <c r="O130" t="s">
        <v>78</v>
      </c>
      <c r="P130" t="s">
        <v>335</v>
      </c>
      <c r="Q130" t="s"/>
      <c r="R130" t="s">
        <v>80</v>
      </c>
      <c r="S130" t="s">
        <v>342</v>
      </c>
      <c r="T130" t="s">
        <v>82</v>
      </c>
      <c r="U130" t="s"/>
      <c r="V130" t="s">
        <v>83</v>
      </c>
      <c r="W130" t="s">
        <v>98</v>
      </c>
      <c r="X130" t="s"/>
      <c r="Y130" t="s">
        <v>85</v>
      </c>
      <c r="Z130">
        <f>HYPERLINK("https://hotelmonitor-cachepage.eclerx.com/savepage/tk_15434948759893532_sr_2095.html","info")</f>
        <v/>
      </c>
      <c r="AA130" t="n">
        <v>541972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88</v>
      </c>
      <c r="AO130" t="s"/>
      <c r="AP130" t="n">
        <v>162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3209890</v>
      </c>
      <c r="AZ130" t="s">
        <v>337</v>
      </c>
      <c r="BA130" t="s"/>
      <c r="BB130" t="n">
        <v>864803</v>
      </c>
      <c r="BC130" t="n">
        <v>13.4306</v>
      </c>
      <c r="BD130" t="n">
        <v>52.51236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343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102.95</v>
      </c>
      <c r="L131" t="s">
        <v>76</v>
      </c>
      <c r="M131" t="s"/>
      <c r="N131" t="s">
        <v>169</v>
      </c>
      <c r="O131" t="s">
        <v>78</v>
      </c>
      <c r="P131" t="s">
        <v>343</v>
      </c>
      <c r="Q131" t="s"/>
      <c r="R131" t="s">
        <v>80</v>
      </c>
      <c r="S131" t="s">
        <v>344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HYPERLINK("https://hotelmonitor-cachepage.eclerx.com/savepage/tk_1543494867138226_sr_2095.html","info")</f>
        <v/>
      </c>
      <c r="AA131" t="n">
        <v>-2071568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88</v>
      </c>
      <c r="AO131" t="s"/>
      <c r="AP131" t="n">
        <v>158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2071568</v>
      </c>
      <c r="AZ131" t="s">
        <v>345</v>
      </c>
      <c r="BA131" t="s"/>
      <c r="BB131" t="n">
        <v>588099</v>
      </c>
      <c r="BC131" t="n">
        <v>13.305142</v>
      </c>
      <c r="BD131" t="n">
        <v>52.513541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346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120</v>
      </c>
      <c r="L132" t="s">
        <v>76</v>
      </c>
      <c r="M132" t="s"/>
      <c r="N132" t="s">
        <v>169</v>
      </c>
      <c r="O132" t="s">
        <v>78</v>
      </c>
      <c r="P132" t="s">
        <v>346</v>
      </c>
      <c r="Q132" t="s"/>
      <c r="R132" t="s">
        <v>80</v>
      </c>
      <c r="S132" t="s">
        <v>347</v>
      </c>
      <c r="T132" t="s">
        <v>82</v>
      </c>
      <c r="U132" t="s"/>
      <c r="V132" t="s">
        <v>83</v>
      </c>
      <c r="W132" t="s">
        <v>98</v>
      </c>
      <c r="X132" t="s"/>
      <c r="Y132" t="s">
        <v>85</v>
      </c>
      <c r="Z132">
        <f>HYPERLINK("https://hotelmonitor-cachepage.eclerx.com/savepage/tk_15434948442281861_sr_2095.html","info")</f>
        <v/>
      </c>
      <c r="AA132" t="n">
        <v>-2071532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88</v>
      </c>
      <c r="AO132" t="s"/>
      <c r="AP132" t="n">
        <v>145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2071532</v>
      </c>
      <c r="AZ132" t="s">
        <v>348</v>
      </c>
      <c r="BA132" t="s"/>
      <c r="BB132" t="n">
        <v>144876</v>
      </c>
      <c r="BC132" t="n">
        <v>13.27013</v>
      </c>
      <c r="BD132" t="n">
        <v>52.51048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349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80</v>
      </c>
      <c r="L133" t="s">
        <v>76</v>
      </c>
      <c r="M133" t="s"/>
      <c r="N133" t="s">
        <v>102</v>
      </c>
      <c r="O133" t="s">
        <v>78</v>
      </c>
      <c r="P133" t="s">
        <v>349</v>
      </c>
      <c r="Q133" t="s"/>
      <c r="R133" t="s">
        <v>350</v>
      </c>
      <c r="S133" t="s">
        <v>351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HYPERLINK("https://hotelmonitor-cachepage.eclerx.com/savepage/tk_15434948151706095_sr_2095.html","info")</f>
        <v/>
      </c>
      <c r="AA133" t="n">
        <v>-6796922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88</v>
      </c>
      <c r="AO133" t="s"/>
      <c r="AP133" t="n">
        <v>127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6796922</v>
      </c>
      <c r="AZ133" t="s">
        <v>352</v>
      </c>
      <c r="BA133" t="s"/>
      <c r="BB133" t="n">
        <v>146739</v>
      </c>
      <c r="BC133" t="n">
        <v>13.38747</v>
      </c>
      <c r="BD133" t="n">
        <v>52.39591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353</v>
      </c>
      <c r="F134" t="n">
        <v>529921</v>
      </c>
      <c r="G134" t="s">
        <v>74</v>
      </c>
      <c r="H134" t="s">
        <v>75</v>
      </c>
      <c r="I134" t="s"/>
      <c r="J134" t="s">
        <v>74</v>
      </c>
      <c r="K134" t="n">
        <v>177.45</v>
      </c>
      <c r="L134" t="s">
        <v>76</v>
      </c>
      <c r="M134" t="s"/>
      <c r="N134" t="s">
        <v>161</v>
      </c>
      <c r="O134" t="s">
        <v>78</v>
      </c>
      <c r="P134" t="s">
        <v>354</v>
      </c>
      <c r="Q134" t="s"/>
      <c r="R134" t="s">
        <v>109</v>
      </c>
      <c r="S134" t="s">
        <v>177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HYPERLINK("https://hotelmonitor-cachepage.eclerx.com/savepage/tk_15434946285621245_sr_2095.html","info")</f>
        <v/>
      </c>
      <c r="AA134" t="n">
        <v>5854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88</v>
      </c>
      <c r="AO134" t="s"/>
      <c r="AP134" t="n">
        <v>19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163360</v>
      </c>
      <c r="AZ134" t="s">
        <v>355</v>
      </c>
      <c r="BA134" t="s"/>
      <c r="BB134" t="n">
        <v>10518</v>
      </c>
      <c r="BC134" t="n">
        <v>13.3885</v>
      </c>
      <c r="BD134" t="n">
        <v>52.5185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353</v>
      </c>
      <c r="F135" t="n">
        <v>529921</v>
      </c>
      <c r="G135" t="s">
        <v>74</v>
      </c>
      <c r="H135" t="s">
        <v>75</v>
      </c>
      <c r="I135" t="s"/>
      <c r="J135" t="s">
        <v>74</v>
      </c>
      <c r="K135" t="n">
        <v>208.95</v>
      </c>
      <c r="L135" t="s">
        <v>76</v>
      </c>
      <c r="M135" t="s"/>
      <c r="N135" t="s">
        <v>356</v>
      </c>
      <c r="O135" t="s">
        <v>78</v>
      </c>
      <c r="P135" t="s">
        <v>354</v>
      </c>
      <c r="Q135" t="s"/>
      <c r="R135" t="s">
        <v>109</v>
      </c>
      <c r="S135" t="s">
        <v>357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HYPERLINK("https://hotelmonitor-cachepage.eclerx.com/savepage/tk_15434946285621245_sr_2095.html","info")</f>
        <v/>
      </c>
      <c r="AA135" t="n">
        <v>5854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88</v>
      </c>
      <c r="AO135" t="s"/>
      <c r="AP135" t="n">
        <v>19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163360</v>
      </c>
      <c r="AZ135" t="s">
        <v>355</v>
      </c>
      <c r="BA135" t="s"/>
      <c r="BB135" t="n">
        <v>10518</v>
      </c>
      <c r="BC135" t="n">
        <v>13.3885</v>
      </c>
      <c r="BD135" t="n">
        <v>52.5185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353</v>
      </c>
      <c r="F136" t="n">
        <v>529921</v>
      </c>
      <c r="G136" t="s">
        <v>74</v>
      </c>
      <c r="H136" t="s">
        <v>75</v>
      </c>
      <c r="I136" t="s"/>
      <c r="J136" t="s">
        <v>74</v>
      </c>
      <c r="K136" t="n">
        <v>271.95</v>
      </c>
      <c r="L136" t="s">
        <v>76</v>
      </c>
      <c r="M136" t="s"/>
      <c r="N136" t="s">
        <v>315</v>
      </c>
      <c r="O136" t="s">
        <v>78</v>
      </c>
      <c r="P136" t="s">
        <v>354</v>
      </c>
      <c r="Q136" t="s"/>
      <c r="R136" t="s">
        <v>109</v>
      </c>
      <c r="S136" t="s">
        <v>358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HYPERLINK("https://hotelmonitor-cachepage.eclerx.com/savepage/tk_15434946285621245_sr_2095.html","info")</f>
        <v/>
      </c>
      <c r="AA136" t="n">
        <v>5854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88</v>
      </c>
      <c r="AO136" t="s"/>
      <c r="AP136" t="n">
        <v>19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163360</v>
      </c>
      <c r="AZ136" t="s">
        <v>355</v>
      </c>
      <c r="BA136" t="s"/>
      <c r="BB136" t="n">
        <v>10518</v>
      </c>
      <c r="BC136" t="n">
        <v>13.3885</v>
      </c>
      <c r="BD136" t="n">
        <v>52.5185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359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106</v>
      </c>
      <c r="L137" t="s">
        <v>76</v>
      </c>
      <c r="M137" t="s"/>
      <c r="N137" t="s">
        <v>360</v>
      </c>
      <c r="O137" t="s">
        <v>78</v>
      </c>
      <c r="P137" t="s">
        <v>359</v>
      </c>
      <c r="Q137" t="s"/>
      <c r="R137" t="s">
        <v>80</v>
      </c>
      <c r="S137" t="s">
        <v>142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HYPERLINK("https://hotelmonitor-cachepage.eclerx.com/savepage/tk_1543494737501146_sr_2095.html","info")</f>
        <v/>
      </c>
      <c r="AA137" t="n">
        <v>-6796495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88</v>
      </c>
      <c r="AO137" t="s"/>
      <c r="AP137" t="n">
        <v>82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6796495</v>
      </c>
      <c r="AZ137" t="s">
        <v>361</v>
      </c>
      <c r="BA137" t="s"/>
      <c r="BB137" t="n">
        <v>91551</v>
      </c>
      <c r="BC137" t="n">
        <v>13.394353</v>
      </c>
      <c r="BD137" t="n">
        <v>52.57258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359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116</v>
      </c>
      <c r="L138" t="s">
        <v>76</v>
      </c>
      <c r="M138" t="s"/>
      <c r="N138" t="s">
        <v>169</v>
      </c>
      <c r="O138" t="s">
        <v>78</v>
      </c>
      <c r="P138" t="s">
        <v>359</v>
      </c>
      <c r="Q138" t="s"/>
      <c r="R138" t="s">
        <v>80</v>
      </c>
      <c r="S138" t="s">
        <v>362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HYPERLINK("https://hotelmonitor-cachepage.eclerx.com/savepage/tk_1543494737501146_sr_2095.html","info")</f>
        <v/>
      </c>
      <c r="AA138" t="n">
        <v>-6796495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88</v>
      </c>
      <c r="AO138" t="s"/>
      <c r="AP138" t="n">
        <v>82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6796495</v>
      </c>
      <c r="AZ138" t="s">
        <v>361</v>
      </c>
      <c r="BA138" t="s"/>
      <c r="BB138" t="n">
        <v>91551</v>
      </c>
      <c r="BC138" t="n">
        <v>13.394353</v>
      </c>
      <c r="BD138" t="n">
        <v>52.57258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363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89</v>
      </c>
      <c r="L139" t="s">
        <v>76</v>
      </c>
      <c r="M139" t="s"/>
      <c r="N139" t="s">
        <v>102</v>
      </c>
      <c r="O139" t="s">
        <v>78</v>
      </c>
      <c r="P139" t="s">
        <v>363</v>
      </c>
      <c r="Q139" t="s"/>
      <c r="R139" t="s">
        <v>80</v>
      </c>
      <c r="S139" t="s">
        <v>301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HYPERLINK("https://hotelmonitor-cachepage.eclerx.com/savepage/tk_15434948066247666_sr_2095.html","info")</f>
        <v/>
      </c>
      <c r="AA139" t="n">
        <v>-6796573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88</v>
      </c>
      <c r="AO139" t="s"/>
      <c r="AP139" t="n">
        <v>122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6796573</v>
      </c>
      <c r="AZ139" t="s">
        <v>364</v>
      </c>
      <c r="BA139" t="s"/>
      <c r="BB139" t="n">
        <v>24396</v>
      </c>
      <c r="BC139" t="n">
        <v>13.30633</v>
      </c>
      <c r="BD139" t="n">
        <v>52.50088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363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99</v>
      </c>
      <c r="L140" t="s">
        <v>76</v>
      </c>
      <c r="M140" t="s"/>
      <c r="N140" t="s">
        <v>264</v>
      </c>
      <c r="O140" t="s">
        <v>78</v>
      </c>
      <c r="P140" t="s">
        <v>363</v>
      </c>
      <c r="Q140" t="s"/>
      <c r="R140" t="s">
        <v>80</v>
      </c>
      <c r="S140" t="s">
        <v>274</v>
      </c>
      <c r="T140" t="s">
        <v>82</v>
      </c>
      <c r="U140" t="s"/>
      <c r="V140" t="s">
        <v>83</v>
      </c>
      <c r="W140" t="s">
        <v>98</v>
      </c>
      <c r="X140" t="s"/>
      <c r="Y140" t="s">
        <v>85</v>
      </c>
      <c r="Z140">
        <f>HYPERLINK("https://hotelmonitor-cachepage.eclerx.com/savepage/tk_15434948066247666_sr_2095.html","info")</f>
        <v/>
      </c>
      <c r="AA140" t="n">
        <v>-6796573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88</v>
      </c>
      <c r="AO140" t="s"/>
      <c r="AP140" t="n">
        <v>122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6796573</v>
      </c>
      <c r="AZ140" t="s">
        <v>364</v>
      </c>
      <c r="BA140" t="s"/>
      <c r="BB140" t="n">
        <v>24396</v>
      </c>
      <c r="BC140" t="n">
        <v>13.30633</v>
      </c>
      <c r="BD140" t="n">
        <v>52.50088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365</v>
      </c>
      <c r="F141" t="n">
        <v>341931</v>
      </c>
      <c r="G141" t="s">
        <v>74</v>
      </c>
      <c r="H141" t="s">
        <v>75</v>
      </c>
      <c r="I141" t="s"/>
      <c r="J141" t="s">
        <v>74</v>
      </c>
      <c r="K141" t="n">
        <v>142.8</v>
      </c>
      <c r="L141" t="s">
        <v>76</v>
      </c>
      <c r="M141" t="s"/>
      <c r="N141" t="s">
        <v>154</v>
      </c>
      <c r="O141" t="s">
        <v>78</v>
      </c>
      <c r="P141" t="s">
        <v>366</v>
      </c>
      <c r="Q141" t="s"/>
      <c r="R141" t="s">
        <v>109</v>
      </c>
      <c r="S141" t="s">
        <v>367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HYPERLINK("https://hotelmonitor-cachepage.eclerx.com/savepage/tk_15434950266410048_sr_2095.html","info")</f>
        <v/>
      </c>
      <c r="AA141" t="n">
        <v>26782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88</v>
      </c>
      <c r="AO141" t="s"/>
      <c r="AP141" t="n">
        <v>249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163211</v>
      </c>
      <c r="AZ141" t="s">
        <v>368</v>
      </c>
      <c r="BA141" t="s"/>
      <c r="BB141" t="n">
        <v>3198</v>
      </c>
      <c r="BC141" t="n">
        <v>13.324076</v>
      </c>
      <c r="BD141" t="n">
        <v>52.503498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365</v>
      </c>
      <c r="F142" t="n">
        <v>341931</v>
      </c>
      <c r="G142" t="s">
        <v>74</v>
      </c>
      <c r="H142" t="s">
        <v>75</v>
      </c>
      <c r="I142" t="s"/>
      <c r="J142" t="s">
        <v>74</v>
      </c>
      <c r="K142" t="n">
        <v>196.75</v>
      </c>
      <c r="L142" t="s">
        <v>76</v>
      </c>
      <c r="M142" t="s"/>
      <c r="N142" t="s">
        <v>369</v>
      </c>
      <c r="O142" t="s">
        <v>78</v>
      </c>
      <c r="P142" t="s">
        <v>366</v>
      </c>
      <c r="Q142" t="s"/>
      <c r="R142" t="s">
        <v>109</v>
      </c>
      <c r="S142" t="s">
        <v>370</v>
      </c>
      <c r="T142" t="s">
        <v>82</v>
      </c>
      <c r="U142" t="s"/>
      <c r="V142" t="s">
        <v>83</v>
      </c>
      <c r="W142" t="s">
        <v>98</v>
      </c>
      <c r="X142" t="s"/>
      <c r="Y142" t="s">
        <v>85</v>
      </c>
      <c r="Z142">
        <f>HYPERLINK("https://hotelmonitor-cachepage.eclerx.com/savepage/tk_15434950266410048_sr_2095.html","info")</f>
        <v/>
      </c>
      <c r="AA142" t="n">
        <v>26782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88</v>
      </c>
      <c r="AO142" t="s"/>
      <c r="AP142" t="n">
        <v>249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163211</v>
      </c>
      <c r="AZ142" t="s">
        <v>368</v>
      </c>
      <c r="BA142" t="s"/>
      <c r="BB142" t="n">
        <v>3198</v>
      </c>
      <c r="BC142" t="n">
        <v>13.324076</v>
      </c>
      <c r="BD142" t="n">
        <v>52.503498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371</v>
      </c>
      <c r="F143" t="n">
        <v>1716276</v>
      </c>
      <c r="G143" t="s">
        <v>74</v>
      </c>
      <c r="H143" t="s">
        <v>75</v>
      </c>
      <c r="I143" t="s"/>
      <c r="J143" t="s">
        <v>74</v>
      </c>
      <c r="K143" t="n">
        <v>119</v>
      </c>
      <c r="L143" t="s">
        <v>76</v>
      </c>
      <c r="M143" t="s"/>
      <c r="N143" t="s">
        <v>372</v>
      </c>
      <c r="O143" t="s">
        <v>78</v>
      </c>
      <c r="P143" t="s">
        <v>373</v>
      </c>
      <c r="Q143" t="s"/>
      <c r="R143" t="s">
        <v>80</v>
      </c>
      <c r="S143" t="s">
        <v>150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HYPERLINK("https://hotelmonitor-cachepage.eclerx.com/savepage/tk_15434947927100046_sr_2095.html","info")</f>
        <v/>
      </c>
      <c r="AA143" t="n">
        <v>228068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88</v>
      </c>
      <c r="AO143" t="s"/>
      <c r="AP143" t="n">
        <v>113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2071691</v>
      </c>
      <c r="AZ143" t="s">
        <v>374</v>
      </c>
      <c r="BA143" t="s"/>
      <c r="BB143" t="n">
        <v>29974</v>
      </c>
      <c r="BC143" t="n">
        <v>13.347975</v>
      </c>
      <c r="BD143" t="n">
        <v>52.499228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371</v>
      </c>
      <c r="F144" t="n">
        <v>1716276</v>
      </c>
      <c r="G144" t="s">
        <v>74</v>
      </c>
      <c r="H144" t="s">
        <v>75</v>
      </c>
      <c r="I144" t="s"/>
      <c r="J144" t="s">
        <v>74</v>
      </c>
      <c r="K144" t="n">
        <v>124</v>
      </c>
      <c r="L144" t="s">
        <v>76</v>
      </c>
      <c r="M144" t="s"/>
      <c r="N144" t="s">
        <v>375</v>
      </c>
      <c r="O144" t="s">
        <v>78</v>
      </c>
      <c r="P144" t="s">
        <v>373</v>
      </c>
      <c r="Q144" t="s"/>
      <c r="R144" t="s">
        <v>80</v>
      </c>
      <c r="S144" t="s">
        <v>376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HYPERLINK("https://hotelmonitor-cachepage.eclerx.com/savepage/tk_15434947927100046_sr_2095.html","info")</f>
        <v/>
      </c>
      <c r="AA144" t="n">
        <v>228068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88</v>
      </c>
      <c r="AO144" t="s"/>
      <c r="AP144" t="n">
        <v>113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2071691</v>
      </c>
      <c r="AZ144" t="s">
        <v>374</v>
      </c>
      <c r="BA144" t="s"/>
      <c r="BB144" t="n">
        <v>29974</v>
      </c>
      <c r="BC144" t="n">
        <v>13.347975</v>
      </c>
      <c r="BD144" t="n">
        <v>52.499228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371</v>
      </c>
      <c r="F145" t="n">
        <v>1716276</v>
      </c>
      <c r="G145" t="s">
        <v>74</v>
      </c>
      <c r="H145" t="s">
        <v>75</v>
      </c>
      <c r="I145" t="s"/>
      <c r="J145" t="s">
        <v>74</v>
      </c>
      <c r="K145" t="n">
        <v>147</v>
      </c>
      <c r="L145" t="s">
        <v>76</v>
      </c>
      <c r="M145" t="s"/>
      <c r="N145" t="s">
        <v>372</v>
      </c>
      <c r="O145" t="s">
        <v>78</v>
      </c>
      <c r="P145" t="s">
        <v>373</v>
      </c>
      <c r="Q145" t="s"/>
      <c r="R145" t="s">
        <v>80</v>
      </c>
      <c r="S145" t="s">
        <v>96</v>
      </c>
      <c r="T145" t="s">
        <v>82</v>
      </c>
      <c r="U145" t="s"/>
      <c r="V145" t="s">
        <v>83</v>
      </c>
      <c r="W145" t="s">
        <v>98</v>
      </c>
      <c r="X145" t="s"/>
      <c r="Y145" t="s">
        <v>85</v>
      </c>
      <c r="Z145">
        <f>HYPERLINK("https://hotelmonitor-cachepage.eclerx.com/savepage/tk_15434947927100046_sr_2095.html","info")</f>
        <v/>
      </c>
      <c r="AA145" t="n">
        <v>228068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88</v>
      </c>
      <c r="AO145" t="s"/>
      <c r="AP145" t="n">
        <v>113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2071691</v>
      </c>
      <c r="AZ145" t="s">
        <v>374</v>
      </c>
      <c r="BA145" t="s"/>
      <c r="BB145" t="n">
        <v>29974</v>
      </c>
      <c r="BC145" t="n">
        <v>13.347975</v>
      </c>
      <c r="BD145" t="n">
        <v>52.499228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371</v>
      </c>
      <c r="F146" t="n">
        <v>1716276</v>
      </c>
      <c r="G146" t="s">
        <v>74</v>
      </c>
      <c r="H146" t="s">
        <v>75</v>
      </c>
      <c r="I146" t="s"/>
      <c r="J146" t="s">
        <v>74</v>
      </c>
      <c r="K146" t="n">
        <v>152</v>
      </c>
      <c r="L146" t="s">
        <v>76</v>
      </c>
      <c r="M146" t="s"/>
      <c r="N146" t="s">
        <v>375</v>
      </c>
      <c r="O146" t="s">
        <v>78</v>
      </c>
      <c r="P146" t="s">
        <v>373</v>
      </c>
      <c r="Q146" t="s"/>
      <c r="R146" t="s">
        <v>80</v>
      </c>
      <c r="S146" t="s">
        <v>225</v>
      </c>
      <c r="T146" t="s">
        <v>82</v>
      </c>
      <c r="U146" t="s"/>
      <c r="V146" t="s">
        <v>83</v>
      </c>
      <c r="W146" t="s">
        <v>98</v>
      </c>
      <c r="X146" t="s"/>
      <c r="Y146" t="s">
        <v>85</v>
      </c>
      <c r="Z146">
        <f>HYPERLINK("https://hotelmonitor-cachepage.eclerx.com/savepage/tk_15434947927100046_sr_2095.html","info")</f>
        <v/>
      </c>
      <c r="AA146" t="n">
        <v>228068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88</v>
      </c>
      <c r="AO146" t="s"/>
      <c r="AP146" t="n">
        <v>113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2071691</v>
      </c>
      <c r="AZ146" t="s">
        <v>374</v>
      </c>
      <c r="BA146" t="s"/>
      <c r="BB146" t="n">
        <v>29974</v>
      </c>
      <c r="BC146" t="n">
        <v>13.347975</v>
      </c>
      <c r="BD146" t="n">
        <v>52.499228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377</v>
      </c>
      <c r="F147" t="n">
        <v>3598704</v>
      </c>
      <c r="G147" t="s">
        <v>74</v>
      </c>
      <c r="H147" t="s">
        <v>75</v>
      </c>
      <c r="I147" t="s"/>
      <c r="J147" t="s">
        <v>74</v>
      </c>
      <c r="K147" t="n">
        <v>68</v>
      </c>
      <c r="L147" t="s">
        <v>76</v>
      </c>
      <c r="M147" t="s"/>
      <c r="N147" t="s">
        <v>169</v>
      </c>
      <c r="O147" t="s">
        <v>78</v>
      </c>
      <c r="P147" t="s">
        <v>378</v>
      </c>
      <c r="Q147" t="s"/>
      <c r="R147" t="s">
        <v>80</v>
      </c>
      <c r="S147" t="s">
        <v>379</v>
      </c>
      <c r="T147" t="s">
        <v>82</v>
      </c>
      <c r="U147" t="s"/>
      <c r="V147" t="s">
        <v>83</v>
      </c>
      <c r="W147" t="s">
        <v>98</v>
      </c>
      <c r="X147" t="s"/>
      <c r="Y147" t="s">
        <v>85</v>
      </c>
      <c r="Z147">
        <f>HYPERLINK("https://hotelmonitor-cachepage.eclerx.com/savepage/tk_15434947509988475_sr_2095.html","info")</f>
        <v/>
      </c>
      <c r="AA147" t="n">
        <v>278309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88</v>
      </c>
      <c r="AO147" t="s"/>
      <c r="AP147" t="n">
        <v>89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2071533</v>
      </c>
      <c r="AZ147" t="s">
        <v>380</v>
      </c>
      <c r="BA147" t="s"/>
      <c r="BB147" t="n">
        <v>6537</v>
      </c>
      <c r="BC147" t="n">
        <v>13.462418</v>
      </c>
      <c r="BD147" t="n">
        <v>52.437332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377</v>
      </c>
      <c r="F148" t="n">
        <v>3598704</v>
      </c>
      <c r="G148" t="s">
        <v>74</v>
      </c>
      <c r="H148" t="s">
        <v>75</v>
      </c>
      <c r="I148" t="s"/>
      <c r="J148" t="s">
        <v>74</v>
      </c>
      <c r="K148" t="n">
        <v>78</v>
      </c>
      <c r="L148" t="s">
        <v>76</v>
      </c>
      <c r="M148" t="s"/>
      <c r="N148" t="s">
        <v>259</v>
      </c>
      <c r="O148" t="s">
        <v>78</v>
      </c>
      <c r="P148" t="s">
        <v>378</v>
      </c>
      <c r="Q148" t="s"/>
      <c r="R148" t="s">
        <v>80</v>
      </c>
      <c r="S148" t="s">
        <v>381</v>
      </c>
      <c r="T148" t="s">
        <v>82</v>
      </c>
      <c r="U148" t="s"/>
      <c r="V148" t="s">
        <v>83</v>
      </c>
      <c r="W148" t="s">
        <v>98</v>
      </c>
      <c r="X148" t="s"/>
      <c r="Y148" t="s">
        <v>85</v>
      </c>
      <c r="Z148">
        <f>HYPERLINK("https://hotelmonitor-cachepage.eclerx.com/savepage/tk_15434947509988475_sr_2095.html","info")</f>
        <v/>
      </c>
      <c r="AA148" t="n">
        <v>278309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88</v>
      </c>
      <c r="AO148" t="s"/>
      <c r="AP148" t="n">
        <v>89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2071533</v>
      </c>
      <c r="AZ148" t="s">
        <v>380</v>
      </c>
      <c r="BA148" t="s"/>
      <c r="BB148" t="n">
        <v>6537</v>
      </c>
      <c r="BC148" t="n">
        <v>13.462418</v>
      </c>
      <c r="BD148" t="n">
        <v>52.437332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377</v>
      </c>
      <c r="F149" t="n">
        <v>3598704</v>
      </c>
      <c r="G149" t="s">
        <v>74</v>
      </c>
      <c r="H149" t="s">
        <v>75</v>
      </c>
      <c r="I149" t="s"/>
      <c r="J149" t="s">
        <v>74</v>
      </c>
      <c r="K149" t="n">
        <v>78</v>
      </c>
      <c r="L149" t="s">
        <v>76</v>
      </c>
      <c r="M149" t="s"/>
      <c r="N149" t="s">
        <v>303</v>
      </c>
      <c r="O149" t="s">
        <v>78</v>
      </c>
      <c r="P149" t="s">
        <v>378</v>
      </c>
      <c r="Q149" t="s"/>
      <c r="R149" t="s">
        <v>80</v>
      </c>
      <c r="S149" t="s">
        <v>381</v>
      </c>
      <c r="T149" t="s">
        <v>82</v>
      </c>
      <c r="U149" t="s"/>
      <c r="V149" t="s">
        <v>83</v>
      </c>
      <c r="W149" t="s">
        <v>98</v>
      </c>
      <c r="X149" t="s"/>
      <c r="Y149" t="s">
        <v>85</v>
      </c>
      <c r="Z149">
        <f>HYPERLINK("https://hotelmonitor-cachepage.eclerx.com/savepage/tk_15434947509988475_sr_2095.html","info")</f>
        <v/>
      </c>
      <c r="AA149" t="n">
        <v>278309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88</v>
      </c>
      <c r="AO149" t="s"/>
      <c r="AP149" t="n">
        <v>89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2071533</v>
      </c>
      <c r="AZ149" t="s">
        <v>380</v>
      </c>
      <c r="BA149" t="s"/>
      <c r="BB149" t="n">
        <v>6537</v>
      </c>
      <c r="BC149" t="n">
        <v>13.462418</v>
      </c>
      <c r="BD149" t="n">
        <v>52.437332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382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80</v>
      </c>
      <c r="L150" t="s">
        <v>76</v>
      </c>
      <c r="M150" t="s"/>
      <c r="N150" t="s">
        <v>102</v>
      </c>
      <c r="O150" t="s">
        <v>78</v>
      </c>
      <c r="P150" t="s">
        <v>382</v>
      </c>
      <c r="Q150" t="s"/>
      <c r="R150" t="s">
        <v>80</v>
      </c>
      <c r="S150" t="s">
        <v>351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HYPERLINK("https://hotelmonitor-cachepage.eclerx.com/savepage/tk_15434947862306383_sr_2095.html","info")</f>
        <v/>
      </c>
      <c r="AA150" t="n">
        <v>-2071783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88</v>
      </c>
      <c r="AO150" t="s"/>
      <c r="AP150" t="n">
        <v>109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2071783</v>
      </c>
      <c r="AZ150" t="s">
        <v>383</v>
      </c>
      <c r="BA150" t="s"/>
      <c r="BB150" t="n">
        <v>578056</v>
      </c>
      <c r="BC150" t="n">
        <v>13.6111</v>
      </c>
      <c r="BD150" t="n">
        <v>52.495285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384</v>
      </c>
      <c r="F151" t="n">
        <v>2211910</v>
      </c>
      <c r="G151" t="s">
        <v>74</v>
      </c>
      <c r="H151" t="s">
        <v>75</v>
      </c>
      <c r="I151" t="s"/>
      <c r="J151" t="s">
        <v>74</v>
      </c>
      <c r="K151" t="n">
        <v>96</v>
      </c>
      <c r="L151" t="s">
        <v>76</v>
      </c>
      <c r="M151" t="s"/>
      <c r="N151" t="s">
        <v>385</v>
      </c>
      <c r="O151" t="s">
        <v>78</v>
      </c>
      <c r="P151" t="s">
        <v>386</v>
      </c>
      <c r="Q151" t="s"/>
      <c r="R151" t="s">
        <v>103</v>
      </c>
      <c r="S151" t="s">
        <v>387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HYPERLINK("https://hotelmonitor-cachepage.eclerx.com/savepage/tk_15434946217971325_sr_2095.html","info")</f>
        <v/>
      </c>
      <c r="AA151" t="n">
        <v>228049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88</v>
      </c>
      <c r="AO151" t="s"/>
      <c r="AP151" t="n">
        <v>15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2071482</v>
      </c>
      <c r="AZ151" t="s">
        <v>388</v>
      </c>
      <c r="BA151" t="s"/>
      <c r="BB151" t="n">
        <v>159767</v>
      </c>
      <c r="BC151" t="n">
        <v>13.316404</v>
      </c>
      <c r="BD151" t="n">
        <v>52.489066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384</v>
      </c>
      <c r="F152" t="n">
        <v>2211910</v>
      </c>
      <c r="G152" t="s">
        <v>74</v>
      </c>
      <c r="H152" t="s">
        <v>75</v>
      </c>
      <c r="I152" t="s"/>
      <c r="J152" t="s">
        <v>74</v>
      </c>
      <c r="K152" t="n">
        <v>96</v>
      </c>
      <c r="L152" t="s">
        <v>76</v>
      </c>
      <c r="M152" t="s"/>
      <c r="N152" t="s">
        <v>141</v>
      </c>
      <c r="O152" t="s">
        <v>78</v>
      </c>
      <c r="P152" t="s">
        <v>386</v>
      </c>
      <c r="Q152" t="s"/>
      <c r="R152" t="s">
        <v>103</v>
      </c>
      <c r="S152" t="s">
        <v>387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HYPERLINK("https://hotelmonitor-cachepage.eclerx.com/savepage/tk_15434946217971325_sr_2095.html","info")</f>
        <v/>
      </c>
      <c r="AA152" t="n">
        <v>228049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88</v>
      </c>
      <c r="AO152" t="s"/>
      <c r="AP152" t="n">
        <v>15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2071482</v>
      </c>
      <c r="AZ152" t="s">
        <v>388</v>
      </c>
      <c r="BA152" t="s"/>
      <c r="BB152" t="n">
        <v>159767</v>
      </c>
      <c r="BC152" t="n">
        <v>13.316404</v>
      </c>
      <c r="BD152" t="n">
        <v>52.489066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384</v>
      </c>
      <c r="F153" t="n">
        <v>2211910</v>
      </c>
      <c r="G153" t="s">
        <v>74</v>
      </c>
      <c r="H153" t="s">
        <v>75</v>
      </c>
      <c r="I153" t="s"/>
      <c r="J153" t="s">
        <v>74</v>
      </c>
      <c r="K153" t="n">
        <v>118</v>
      </c>
      <c r="L153" t="s">
        <v>76</v>
      </c>
      <c r="M153" t="s"/>
      <c r="N153" t="s">
        <v>385</v>
      </c>
      <c r="O153" t="s">
        <v>78</v>
      </c>
      <c r="P153" t="s">
        <v>386</v>
      </c>
      <c r="Q153" t="s"/>
      <c r="R153" t="s">
        <v>103</v>
      </c>
      <c r="S153" t="s">
        <v>389</v>
      </c>
      <c r="T153" t="s">
        <v>82</v>
      </c>
      <c r="U153" t="s"/>
      <c r="V153" t="s">
        <v>83</v>
      </c>
      <c r="W153" t="s">
        <v>98</v>
      </c>
      <c r="X153" t="s"/>
      <c r="Y153" t="s">
        <v>85</v>
      </c>
      <c r="Z153">
        <f>HYPERLINK("https://hotelmonitor-cachepage.eclerx.com/savepage/tk_15434946217971325_sr_2095.html","info")</f>
        <v/>
      </c>
      <c r="AA153" t="n">
        <v>228049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88</v>
      </c>
      <c r="AO153" t="s"/>
      <c r="AP153" t="n">
        <v>15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2071482</v>
      </c>
      <c r="AZ153" t="s">
        <v>388</v>
      </c>
      <c r="BA153" t="s"/>
      <c r="BB153" t="n">
        <v>159767</v>
      </c>
      <c r="BC153" t="n">
        <v>13.316404</v>
      </c>
      <c r="BD153" t="n">
        <v>52.489066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384</v>
      </c>
      <c r="F154" t="n">
        <v>2211910</v>
      </c>
      <c r="G154" t="s">
        <v>74</v>
      </c>
      <c r="H154" t="s">
        <v>75</v>
      </c>
      <c r="I154" t="s"/>
      <c r="J154" t="s">
        <v>74</v>
      </c>
      <c r="K154" t="n">
        <v>118</v>
      </c>
      <c r="L154" t="s">
        <v>76</v>
      </c>
      <c r="M154" t="s"/>
      <c r="N154" t="s">
        <v>141</v>
      </c>
      <c r="O154" t="s">
        <v>78</v>
      </c>
      <c r="P154" t="s">
        <v>386</v>
      </c>
      <c r="Q154" t="s"/>
      <c r="R154" t="s">
        <v>103</v>
      </c>
      <c r="S154" t="s">
        <v>389</v>
      </c>
      <c r="T154" t="s">
        <v>82</v>
      </c>
      <c r="U154" t="s"/>
      <c r="V154" t="s">
        <v>83</v>
      </c>
      <c r="W154" t="s">
        <v>98</v>
      </c>
      <c r="X154" t="s"/>
      <c r="Y154" t="s">
        <v>85</v>
      </c>
      <c r="Z154">
        <f>HYPERLINK("https://hotelmonitor-cachepage.eclerx.com/savepage/tk_15434946217971325_sr_2095.html","info")</f>
        <v/>
      </c>
      <c r="AA154" t="n">
        <v>228049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88</v>
      </c>
      <c r="AO154" t="s"/>
      <c r="AP154" t="n">
        <v>15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2071482</v>
      </c>
      <c r="AZ154" t="s">
        <v>388</v>
      </c>
      <c r="BA154" t="s"/>
      <c r="BB154" t="n">
        <v>159767</v>
      </c>
      <c r="BC154" t="n">
        <v>13.316404</v>
      </c>
      <c r="BD154" t="n">
        <v>52.489066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390</v>
      </c>
      <c r="F155" t="n">
        <v>529934</v>
      </c>
      <c r="G155" t="s">
        <v>74</v>
      </c>
      <c r="H155" t="s">
        <v>75</v>
      </c>
      <c r="I155" t="s"/>
      <c r="J155" t="s">
        <v>74</v>
      </c>
      <c r="K155" t="n">
        <v>367</v>
      </c>
      <c r="L155" t="s">
        <v>76</v>
      </c>
      <c r="M155" t="s"/>
      <c r="N155" t="s">
        <v>289</v>
      </c>
      <c r="O155" t="s">
        <v>78</v>
      </c>
      <c r="P155" t="s">
        <v>391</v>
      </c>
      <c r="Q155" t="s"/>
      <c r="R155" t="s">
        <v>193</v>
      </c>
      <c r="S155" t="s">
        <v>392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HYPERLINK("https://hotelmonitor-cachepage.eclerx.com/savepage/tk_15434949865438263_sr_2095.html","info")</f>
        <v/>
      </c>
      <c r="AA155" t="n">
        <v>9391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88</v>
      </c>
      <c r="AO155" t="s"/>
      <c r="AP155" t="n">
        <v>225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937995</v>
      </c>
      <c r="AZ155" t="s">
        <v>393</v>
      </c>
      <c r="BA155" t="s"/>
      <c r="BB155" t="n">
        <v>50938</v>
      </c>
      <c r="BC155" t="n">
        <v>13.39083</v>
      </c>
      <c r="BD155" t="n">
        <v>52.51513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390</v>
      </c>
      <c r="F156" t="n">
        <v>529934</v>
      </c>
      <c r="G156" t="s">
        <v>74</v>
      </c>
      <c r="H156" t="s">
        <v>75</v>
      </c>
      <c r="I156" t="s"/>
      <c r="J156" t="s">
        <v>74</v>
      </c>
      <c r="K156" t="n">
        <v>417</v>
      </c>
      <c r="L156" t="s">
        <v>76</v>
      </c>
      <c r="M156" t="s"/>
      <c r="N156" t="s">
        <v>289</v>
      </c>
      <c r="O156" t="s">
        <v>78</v>
      </c>
      <c r="P156" t="s">
        <v>391</v>
      </c>
      <c r="Q156" t="s"/>
      <c r="R156" t="s">
        <v>193</v>
      </c>
      <c r="S156" t="s">
        <v>394</v>
      </c>
      <c r="T156" t="s">
        <v>82</v>
      </c>
      <c r="U156" t="s"/>
      <c r="V156" t="s">
        <v>83</v>
      </c>
      <c r="W156" t="s">
        <v>98</v>
      </c>
      <c r="X156" t="s"/>
      <c r="Y156" t="s">
        <v>85</v>
      </c>
      <c r="Z156">
        <f>HYPERLINK("https://hotelmonitor-cachepage.eclerx.com/savepage/tk_15434949865438263_sr_2095.html","info")</f>
        <v/>
      </c>
      <c r="AA156" t="n">
        <v>9391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88</v>
      </c>
      <c r="AO156" t="s"/>
      <c r="AP156" t="n">
        <v>225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937995</v>
      </c>
      <c r="AZ156" t="s">
        <v>393</v>
      </c>
      <c r="BA156" t="s"/>
      <c r="BB156" t="n">
        <v>50938</v>
      </c>
      <c r="BC156" t="n">
        <v>13.39083</v>
      </c>
      <c r="BD156" t="n">
        <v>52.51513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390</v>
      </c>
      <c r="F157" t="n">
        <v>529934</v>
      </c>
      <c r="G157" t="s">
        <v>74</v>
      </c>
      <c r="H157" t="s">
        <v>75</v>
      </c>
      <c r="I157" t="s"/>
      <c r="J157" t="s">
        <v>74</v>
      </c>
      <c r="K157" t="n">
        <v>535</v>
      </c>
      <c r="L157" t="s">
        <v>76</v>
      </c>
      <c r="M157" t="s"/>
      <c r="N157" t="s">
        <v>315</v>
      </c>
      <c r="O157" t="s">
        <v>78</v>
      </c>
      <c r="P157" t="s">
        <v>391</v>
      </c>
      <c r="Q157" t="s"/>
      <c r="R157" t="s">
        <v>193</v>
      </c>
      <c r="S157" t="s">
        <v>395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HYPERLINK("https://hotelmonitor-cachepage.eclerx.com/savepage/tk_15434949865438263_sr_2095.html","info")</f>
        <v/>
      </c>
      <c r="AA157" t="n">
        <v>9391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88</v>
      </c>
      <c r="AO157" t="s"/>
      <c r="AP157" t="n">
        <v>225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937995</v>
      </c>
      <c r="AZ157" t="s">
        <v>393</v>
      </c>
      <c r="BA157" t="s"/>
      <c r="BB157" t="n">
        <v>50938</v>
      </c>
      <c r="BC157" t="n">
        <v>13.39083</v>
      </c>
      <c r="BD157" t="n">
        <v>52.51513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390</v>
      </c>
      <c r="F158" t="n">
        <v>529934</v>
      </c>
      <c r="G158" t="s">
        <v>74</v>
      </c>
      <c r="H158" t="s">
        <v>75</v>
      </c>
      <c r="I158" t="s"/>
      <c r="J158" t="s">
        <v>74</v>
      </c>
      <c r="K158" t="n">
        <v>585</v>
      </c>
      <c r="L158" t="s">
        <v>76</v>
      </c>
      <c r="M158" t="s"/>
      <c r="N158" t="s">
        <v>396</v>
      </c>
      <c r="O158" t="s">
        <v>78</v>
      </c>
      <c r="P158" t="s">
        <v>391</v>
      </c>
      <c r="Q158" t="s"/>
      <c r="R158" t="s">
        <v>193</v>
      </c>
      <c r="S158" t="s">
        <v>397</v>
      </c>
      <c r="T158" t="s">
        <v>82</v>
      </c>
      <c r="U158" t="s"/>
      <c r="V158" t="s">
        <v>83</v>
      </c>
      <c r="W158" t="s">
        <v>98</v>
      </c>
      <c r="X158" t="s"/>
      <c r="Y158" t="s">
        <v>85</v>
      </c>
      <c r="Z158">
        <f>HYPERLINK("https://hotelmonitor-cachepage.eclerx.com/savepage/tk_15434949865438263_sr_2095.html","info")</f>
        <v/>
      </c>
      <c r="AA158" t="n">
        <v>9391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88</v>
      </c>
      <c r="AO158" t="s"/>
      <c r="AP158" t="n">
        <v>225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937995</v>
      </c>
      <c r="AZ158" t="s">
        <v>393</v>
      </c>
      <c r="BA158" t="s"/>
      <c r="BB158" t="n">
        <v>50938</v>
      </c>
      <c r="BC158" t="n">
        <v>13.39083</v>
      </c>
      <c r="BD158" t="n">
        <v>52.51513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398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89</v>
      </c>
      <c r="L159" t="s">
        <v>76</v>
      </c>
      <c r="M159" t="s"/>
      <c r="N159" t="s">
        <v>102</v>
      </c>
      <c r="O159" t="s">
        <v>78</v>
      </c>
      <c r="P159" t="s">
        <v>398</v>
      </c>
      <c r="Q159" t="s"/>
      <c r="R159" t="s">
        <v>103</v>
      </c>
      <c r="S159" t="s">
        <v>301</v>
      </c>
      <c r="T159" t="s">
        <v>82</v>
      </c>
      <c r="U159" t="s"/>
      <c r="V159" t="s">
        <v>83</v>
      </c>
      <c r="W159" t="s">
        <v>98</v>
      </c>
      <c r="X159" t="s"/>
      <c r="Y159" t="s">
        <v>85</v>
      </c>
      <c r="Z159">
        <f>HYPERLINK("https://hotelmonitor-cachepage.eclerx.com/savepage/tk_15434949084858181_sr_2095.html","info")</f>
        <v/>
      </c>
      <c r="AA159" t="n">
        <v>-5998666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88</v>
      </c>
      <c r="AO159" t="s"/>
      <c r="AP159" t="n">
        <v>181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5998666</v>
      </c>
      <c r="AZ159" t="s">
        <v>399</v>
      </c>
      <c r="BA159" t="s"/>
      <c r="BB159" t="n">
        <v>75916</v>
      </c>
      <c r="BC159" t="n">
        <v>13.3082</v>
      </c>
      <c r="BD159" t="n">
        <v>52.49672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400</v>
      </c>
      <c r="F160" t="n">
        <v>401960</v>
      </c>
      <c r="G160" t="s">
        <v>74</v>
      </c>
      <c r="H160" t="s">
        <v>75</v>
      </c>
      <c r="I160" t="s"/>
      <c r="J160" t="s">
        <v>74</v>
      </c>
      <c r="K160" t="n">
        <v>125.82</v>
      </c>
      <c r="L160" t="s">
        <v>76</v>
      </c>
      <c r="M160" t="s"/>
      <c r="N160" t="s">
        <v>401</v>
      </c>
      <c r="O160" t="s">
        <v>78</v>
      </c>
      <c r="P160" t="s">
        <v>402</v>
      </c>
      <c r="Q160" t="s"/>
      <c r="R160" t="s">
        <v>80</v>
      </c>
      <c r="S160" t="s">
        <v>403</v>
      </c>
      <c r="T160" t="s">
        <v>82</v>
      </c>
      <c r="U160" t="s"/>
      <c r="V160" t="s">
        <v>83</v>
      </c>
      <c r="W160" t="s">
        <v>98</v>
      </c>
      <c r="X160" t="s"/>
      <c r="Y160" t="s">
        <v>85</v>
      </c>
      <c r="Z160">
        <f>HYPERLINK("https://hotelmonitor-cachepage.eclerx.com/savepage/tk_15434949198057518_sr_2095.html","info")</f>
        <v/>
      </c>
      <c r="AA160" t="n">
        <v>113994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88</v>
      </c>
      <c r="AO160" t="s"/>
      <c r="AP160" t="n">
        <v>188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937696</v>
      </c>
      <c r="AZ160" t="s">
        <v>404</v>
      </c>
      <c r="BA160" t="s"/>
      <c r="BB160" t="n">
        <v>50934</v>
      </c>
      <c r="BC160" t="n">
        <v>13.468307</v>
      </c>
      <c r="BD160" t="n">
        <v>52.5145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400</v>
      </c>
      <c r="F161" t="n">
        <v>401960</v>
      </c>
      <c r="G161" t="s">
        <v>74</v>
      </c>
      <c r="H161" t="s">
        <v>75</v>
      </c>
      <c r="I161" t="s"/>
      <c r="J161" t="s">
        <v>74</v>
      </c>
      <c r="K161" t="n">
        <v>114</v>
      </c>
      <c r="L161" t="s">
        <v>76</v>
      </c>
      <c r="M161" t="s"/>
      <c r="N161" t="s">
        <v>169</v>
      </c>
      <c r="O161" t="s">
        <v>78</v>
      </c>
      <c r="P161" t="s">
        <v>402</v>
      </c>
      <c r="Q161" t="s"/>
      <c r="R161" t="s">
        <v>80</v>
      </c>
      <c r="S161" t="s">
        <v>405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HYPERLINK("https://hotelmonitor-cachepage.eclerx.com/savepage/tk_15434949198057518_sr_2095.html","info")</f>
        <v/>
      </c>
      <c r="AA161" t="n">
        <v>113994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88</v>
      </c>
      <c r="AO161" t="s"/>
      <c r="AP161" t="n">
        <v>188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937696</v>
      </c>
      <c r="AZ161" t="s">
        <v>404</v>
      </c>
      <c r="BA161" t="s"/>
      <c r="BB161" t="n">
        <v>50934</v>
      </c>
      <c r="BC161" t="n">
        <v>13.468307</v>
      </c>
      <c r="BD161" t="n">
        <v>52.5145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400</v>
      </c>
      <c r="F162" t="n">
        <v>401960</v>
      </c>
      <c r="G162" t="s">
        <v>74</v>
      </c>
      <c r="H162" t="s">
        <v>75</v>
      </c>
      <c r="I162" t="s"/>
      <c r="J162" t="s">
        <v>74</v>
      </c>
      <c r="K162" t="n">
        <v>139.8</v>
      </c>
      <c r="L162" t="s">
        <v>76</v>
      </c>
      <c r="M162" t="s"/>
      <c r="N162" t="s">
        <v>406</v>
      </c>
      <c r="O162" t="s">
        <v>78</v>
      </c>
      <c r="P162" t="s">
        <v>402</v>
      </c>
      <c r="Q162" t="s"/>
      <c r="R162" t="s">
        <v>80</v>
      </c>
      <c r="S162" t="s">
        <v>407</v>
      </c>
      <c r="T162" t="s">
        <v>82</v>
      </c>
      <c r="U162" t="s"/>
      <c r="V162" t="s">
        <v>83</v>
      </c>
      <c r="W162" t="s">
        <v>98</v>
      </c>
      <c r="X162" t="s"/>
      <c r="Y162" t="s">
        <v>85</v>
      </c>
      <c r="Z162">
        <f>HYPERLINK("https://hotelmonitor-cachepage.eclerx.com/savepage/tk_15434949198057518_sr_2095.html","info")</f>
        <v/>
      </c>
      <c r="AA162" t="n">
        <v>113994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88</v>
      </c>
      <c r="AO162" t="s"/>
      <c r="AP162" t="n">
        <v>188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937696</v>
      </c>
      <c r="AZ162" t="s">
        <v>404</v>
      </c>
      <c r="BA162" t="s"/>
      <c r="BB162" t="n">
        <v>50934</v>
      </c>
      <c r="BC162" t="n">
        <v>13.468307</v>
      </c>
      <c r="BD162" t="n">
        <v>52.5145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408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102.42</v>
      </c>
      <c r="L163" t="s">
        <v>76</v>
      </c>
      <c r="M163" t="s"/>
      <c r="N163" t="s">
        <v>121</v>
      </c>
      <c r="O163" t="s">
        <v>78</v>
      </c>
      <c r="P163" t="s">
        <v>408</v>
      </c>
      <c r="Q163" t="s"/>
      <c r="R163" t="s">
        <v>80</v>
      </c>
      <c r="S163" t="s">
        <v>409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HYPERLINK("https://hotelmonitor-cachepage.eclerx.com/savepage/tk_15434947774267774_sr_2095.html","info")</f>
        <v/>
      </c>
      <c r="AA163" t="n">
        <v>-2071617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88</v>
      </c>
      <c r="AO163" t="s"/>
      <c r="AP163" t="n">
        <v>104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2071617</v>
      </c>
      <c r="AZ163" t="s">
        <v>410</v>
      </c>
      <c r="BA163" t="s"/>
      <c r="BB163" t="n">
        <v>699812</v>
      </c>
      <c r="BC163" t="n">
        <v>13.360168</v>
      </c>
      <c r="BD163" t="n">
        <v>52.497919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408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130.5</v>
      </c>
      <c r="L164" t="s">
        <v>76</v>
      </c>
      <c r="M164" t="s"/>
      <c r="N164" t="s">
        <v>161</v>
      </c>
      <c r="O164" t="s">
        <v>78</v>
      </c>
      <c r="P164" t="s">
        <v>408</v>
      </c>
      <c r="Q164" t="s"/>
      <c r="R164" t="s">
        <v>80</v>
      </c>
      <c r="S164" t="s">
        <v>411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HYPERLINK("https://hotelmonitor-cachepage.eclerx.com/savepage/tk_15434947774267774_sr_2095.html","info")</f>
        <v/>
      </c>
      <c r="AA164" t="n">
        <v>-2071617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88</v>
      </c>
      <c r="AO164" t="s"/>
      <c r="AP164" t="n">
        <v>104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2071617</v>
      </c>
      <c r="AZ164" t="s">
        <v>410</v>
      </c>
      <c r="BA164" t="s"/>
      <c r="BB164" t="n">
        <v>699812</v>
      </c>
      <c r="BC164" t="n">
        <v>13.360168</v>
      </c>
      <c r="BD164" t="n">
        <v>52.497919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412</v>
      </c>
      <c r="F165" t="n">
        <v>1590447</v>
      </c>
      <c r="G165" t="s">
        <v>74</v>
      </c>
      <c r="H165" t="s">
        <v>75</v>
      </c>
      <c r="I165" t="s"/>
      <c r="J165" t="s">
        <v>74</v>
      </c>
      <c r="K165" t="n">
        <v>520</v>
      </c>
      <c r="L165" t="s">
        <v>76</v>
      </c>
      <c r="M165" t="s"/>
      <c r="N165" t="s">
        <v>413</v>
      </c>
      <c r="O165" t="s">
        <v>78</v>
      </c>
      <c r="P165" t="s">
        <v>414</v>
      </c>
      <c r="Q165" t="s"/>
      <c r="R165" t="s">
        <v>193</v>
      </c>
      <c r="S165" t="s">
        <v>415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HYPERLINK("https://hotelmonitor-cachepage.eclerx.com/savepage/tk_15434947246173544_sr_2095.html","info")</f>
        <v/>
      </c>
      <c r="AA165" t="n">
        <v>253527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88</v>
      </c>
      <c r="AO165" t="s"/>
      <c r="AP165" t="n">
        <v>74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1585962</v>
      </c>
      <c r="AZ165" t="s">
        <v>416</v>
      </c>
      <c r="BA165" t="s"/>
      <c r="BB165" t="n">
        <v>215285</v>
      </c>
      <c r="BC165" t="n">
        <v>13.33191</v>
      </c>
      <c r="BD165" t="n">
        <v>52.50278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412</v>
      </c>
      <c r="F166" t="n">
        <v>1590447</v>
      </c>
      <c r="G166" t="s">
        <v>74</v>
      </c>
      <c r="H166" t="s">
        <v>75</v>
      </c>
      <c r="I166" t="s"/>
      <c r="J166" t="s">
        <v>74</v>
      </c>
      <c r="K166" t="n">
        <v>540</v>
      </c>
      <c r="L166" t="s">
        <v>76</v>
      </c>
      <c r="M166" t="s"/>
      <c r="N166" t="s">
        <v>417</v>
      </c>
      <c r="O166" t="s">
        <v>78</v>
      </c>
      <c r="P166" t="s">
        <v>414</v>
      </c>
      <c r="Q166" t="s"/>
      <c r="R166" t="s">
        <v>193</v>
      </c>
      <c r="S166" t="s">
        <v>418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HYPERLINK("https://hotelmonitor-cachepage.eclerx.com/savepage/tk_15434947246173544_sr_2095.html","info")</f>
        <v/>
      </c>
      <c r="AA166" t="n">
        <v>253527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88</v>
      </c>
      <c r="AO166" t="s"/>
      <c r="AP166" t="n">
        <v>74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1585962</v>
      </c>
      <c r="AZ166" t="s">
        <v>416</v>
      </c>
      <c r="BA166" t="s"/>
      <c r="BB166" t="n">
        <v>215285</v>
      </c>
      <c r="BC166" t="n">
        <v>13.33191</v>
      </c>
      <c r="BD166" t="n">
        <v>52.50278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412</v>
      </c>
      <c r="F167" t="n">
        <v>1590447</v>
      </c>
      <c r="G167" t="s">
        <v>74</v>
      </c>
      <c r="H167" t="s">
        <v>75</v>
      </c>
      <c r="I167" t="s"/>
      <c r="J167" t="s">
        <v>74</v>
      </c>
      <c r="K167" t="n">
        <v>570</v>
      </c>
      <c r="L167" t="s">
        <v>76</v>
      </c>
      <c r="M167" t="s"/>
      <c r="N167" t="s">
        <v>413</v>
      </c>
      <c r="O167" t="s">
        <v>78</v>
      </c>
      <c r="P167" t="s">
        <v>414</v>
      </c>
      <c r="Q167" t="s"/>
      <c r="R167" t="s">
        <v>193</v>
      </c>
      <c r="S167" t="s">
        <v>419</v>
      </c>
      <c r="T167" t="s">
        <v>82</v>
      </c>
      <c r="U167" t="s"/>
      <c r="V167" t="s">
        <v>83</v>
      </c>
      <c r="W167" t="s">
        <v>98</v>
      </c>
      <c r="X167" t="s"/>
      <c r="Y167" t="s">
        <v>85</v>
      </c>
      <c r="Z167">
        <f>HYPERLINK("https://hotelmonitor-cachepage.eclerx.com/savepage/tk_15434947246173544_sr_2095.html","info")</f>
        <v/>
      </c>
      <c r="AA167" t="n">
        <v>253527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88</v>
      </c>
      <c r="AO167" t="s"/>
      <c r="AP167" t="n">
        <v>74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1585962</v>
      </c>
      <c r="AZ167" t="s">
        <v>416</v>
      </c>
      <c r="BA167" t="s"/>
      <c r="BB167" t="n">
        <v>215285</v>
      </c>
      <c r="BC167" t="n">
        <v>13.33191</v>
      </c>
      <c r="BD167" t="n">
        <v>52.50278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412</v>
      </c>
      <c r="F168" t="n">
        <v>1590447</v>
      </c>
      <c r="G168" t="s">
        <v>74</v>
      </c>
      <c r="H168" t="s">
        <v>75</v>
      </c>
      <c r="I168" t="s"/>
      <c r="J168" t="s">
        <v>74</v>
      </c>
      <c r="K168" t="n">
        <v>570</v>
      </c>
      <c r="L168" t="s">
        <v>76</v>
      </c>
      <c r="M168" t="s"/>
      <c r="N168" t="s">
        <v>413</v>
      </c>
      <c r="O168" t="s">
        <v>78</v>
      </c>
      <c r="P168" t="s">
        <v>414</v>
      </c>
      <c r="Q168" t="s"/>
      <c r="R168" t="s">
        <v>193</v>
      </c>
      <c r="S168" t="s">
        <v>419</v>
      </c>
      <c r="T168" t="s">
        <v>82</v>
      </c>
      <c r="U168" t="s"/>
      <c r="V168" t="s">
        <v>83</v>
      </c>
      <c r="W168" t="s">
        <v>98</v>
      </c>
      <c r="X168" t="s"/>
      <c r="Y168" t="s">
        <v>85</v>
      </c>
      <c r="Z168">
        <f>HYPERLINK("https://hotelmonitor-cachepage.eclerx.com/savepage/tk_15434947246173544_sr_2095.html","info")</f>
        <v/>
      </c>
      <c r="AA168" t="n">
        <v>253527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88</v>
      </c>
      <c r="AO168" t="s"/>
      <c r="AP168" t="n">
        <v>74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1585962</v>
      </c>
      <c r="AZ168" t="s">
        <v>416</v>
      </c>
      <c r="BA168" t="s"/>
      <c r="BB168" t="n">
        <v>215285</v>
      </c>
      <c r="BC168" t="n">
        <v>13.33191</v>
      </c>
      <c r="BD168" t="n">
        <v>52.50278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412</v>
      </c>
      <c r="F169" t="n">
        <v>1590447</v>
      </c>
      <c r="G169" t="s">
        <v>74</v>
      </c>
      <c r="H169" t="s">
        <v>75</v>
      </c>
      <c r="I169" t="s"/>
      <c r="J169" t="s">
        <v>74</v>
      </c>
      <c r="K169" t="n">
        <v>590</v>
      </c>
      <c r="L169" t="s">
        <v>76</v>
      </c>
      <c r="M169" t="s"/>
      <c r="N169" t="s">
        <v>417</v>
      </c>
      <c r="O169" t="s">
        <v>78</v>
      </c>
      <c r="P169" t="s">
        <v>414</v>
      </c>
      <c r="Q169" t="s"/>
      <c r="R169" t="s">
        <v>193</v>
      </c>
      <c r="S169" t="s">
        <v>420</v>
      </c>
      <c r="T169" t="s">
        <v>82</v>
      </c>
      <c r="U169" t="s"/>
      <c r="V169" t="s">
        <v>83</v>
      </c>
      <c r="W169" t="s">
        <v>98</v>
      </c>
      <c r="X169" t="s"/>
      <c r="Y169" t="s">
        <v>85</v>
      </c>
      <c r="Z169">
        <f>HYPERLINK("https://hotelmonitor-cachepage.eclerx.com/savepage/tk_15434947246173544_sr_2095.html","info")</f>
        <v/>
      </c>
      <c r="AA169" t="n">
        <v>253527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88</v>
      </c>
      <c r="AO169" t="s"/>
      <c r="AP169" t="n">
        <v>74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1585962</v>
      </c>
      <c r="AZ169" t="s">
        <v>416</v>
      </c>
      <c r="BA169" t="s"/>
      <c r="BB169" t="n">
        <v>215285</v>
      </c>
      <c r="BC169" t="n">
        <v>13.33191</v>
      </c>
      <c r="BD169" t="n">
        <v>52.50278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412</v>
      </c>
      <c r="F170" t="n">
        <v>1590447</v>
      </c>
      <c r="G170" t="s">
        <v>74</v>
      </c>
      <c r="H170" t="s">
        <v>75</v>
      </c>
      <c r="I170" t="s"/>
      <c r="J170" t="s">
        <v>74</v>
      </c>
      <c r="K170" t="n">
        <v>590</v>
      </c>
      <c r="L170" t="s">
        <v>76</v>
      </c>
      <c r="M170" t="s"/>
      <c r="N170" t="s">
        <v>417</v>
      </c>
      <c r="O170" t="s">
        <v>78</v>
      </c>
      <c r="P170" t="s">
        <v>414</v>
      </c>
      <c r="Q170" t="s"/>
      <c r="R170" t="s">
        <v>193</v>
      </c>
      <c r="S170" t="s">
        <v>420</v>
      </c>
      <c r="T170" t="s">
        <v>82</v>
      </c>
      <c r="U170" t="s"/>
      <c r="V170" t="s">
        <v>83</v>
      </c>
      <c r="W170" t="s">
        <v>98</v>
      </c>
      <c r="X170" t="s"/>
      <c r="Y170" t="s">
        <v>85</v>
      </c>
      <c r="Z170">
        <f>HYPERLINK("https://hotelmonitor-cachepage.eclerx.com/savepage/tk_15434947246173544_sr_2095.html","info")</f>
        <v/>
      </c>
      <c r="AA170" t="n">
        <v>253527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88</v>
      </c>
      <c r="AO170" t="s"/>
      <c r="AP170" t="n">
        <v>74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1585962</v>
      </c>
      <c r="AZ170" t="s">
        <v>416</v>
      </c>
      <c r="BA170" t="s"/>
      <c r="BB170" t="n">
        <v>215285</v>
      </c>
      <c r="BC170" t="n">
        <v>13.33191</v>
      </c>
      <c r="BD170" t="n">
        <v>52.50278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412</v>
      </c>
      <c r="F171" t="n">
        <v>1590447</v>
      </c>
      <c r="G171" t="s">
        <v>74</v>
      </c>
      <c r="H171" t="s">
        <v>75</v>
      </c>
      <c r="I171" t="s"/>
      <c r="J171" t="s">
        <v>74</v>
      </c>
      <c r="K171" t="n">
        <v>620</v>
      </c>
      <c r="L171" t="s">
        <v>76</v>
      </c>
      <c r="M171" t="s"/>
      <c r="N171" t="s">
        <v>421</v>
      </c>
      <c r="O171" t="s">
        <v>78</v>
      </c>
      <c r="P171" t="s">
        <v>414</v>
      </c>
      <c r="Q171" t="s"/>
      <c r="R171" t="s">
        <v>193</v>
      </c>
      <c r="S171" t="s">
        <v>422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HYPERLINK("https://hotelmonitor-cachepage.eclerx.com/savepage/tk_15434947246173544_sr_2095.html","info")</f>
        <v/>
      </c>
      <c r="AA171" t="n">
        <v>253527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88</v>
      </c>
      <c r="AO171" t="s"/>
      <c r="AP171" t="n">
        <v>74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1585962</v>
      </c>
      <c r="AZ171" t="s">
        <v>416</v>
      </c>
      <c r="BA171" t="s"/>
      <c r="BB171" t="n">
        <v>215285</v>
      </c>
      <c r="BC171" t="n">
        <v>13.33191</v>
      </c>
      <c r="BD171" t="n">
        <v>52.50278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412</v>
      </c>
      <c r="F172" t="n">
        <v>1590447</v>
      </c>
      <c r="G172" t="s">
        <v>74</v>
      </c>
      <c r="H172" t="s">
        <v>75</v>
      </c>
      <c r="I172" t="s"/>
      <c r="J172" t="s">
        <v>74</v>
      </c>
      <c r="K172" t="n">
        <v>630</v>
      </c>
      <c r="L172" t="s">
        <v>76</v>
      </c>
      <c r="M172" t="s"/>
      <c r="N172" t="s">
        <v>423</v>
      </c>
      <c r="O172" t="s">
        <v>78</v>
      </c>
      <c r="P172" t="s">
        <v>414</v>
      </c>
      <c r="Q172" t="s"/>
      <c r="R172" t="s">
        <v>193</v>
      </c>
      <c r="S172" t="s">
        <v>424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HYPERLINK("https://hotelmonitor-cachepage.eclerx.com/savepage/tk_15434947246173544_sr_2095.html","info")</f>
        <v/>
      </c>
      <c r="AA172" t="n">
        <v>253527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88</v>
      </c>
      <c r="AO172" t="s"/>
      <c r="AP172" t="n">
        <v>74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1585962</v>
      </c>
      <c r="AZ172" t="s">
        <v>416</v>
      </c>
      <c r="BA172" t="s"/>
      <c r="BB172" t="n">
        <v>215285</v>
      </c>
      <c r="BC172" t="n">
        <v>13.33191</v>
      </c>
      <c r="BD172" t="n">
        <v>52.50278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412</v>
      </c>
      <c r="F173" t="n">
        <v>1590447</v>
      </c>
      <c r="G173" t="s">
        <v>74</v>
      </c>
      <c r="H173" t="s">
        <v>75</v>
      </c>
      <c r="I173" t="s"/>
      <c r="J173" t="s">
        <v>74</v>
      </c>
      <c r="K173" t="n">
        <v>670</v>
      </c>
      <c r="L173" t="s">
        <v>76</v>
      </c>
      <c r="M173" t="s"/>
      <c r="N173" t="s">
        <v>421</v>
      </c>
      <c r="O173" t="s">
        <v>78</v>
      </c>
      <c r="P173" t="s">
        <v>414</v>
      </c>
      <c r="Q173" t="s"/>
      <c r="R173" t="s">
        <v>193</v>
      </c>
      <c r="S173" t="s">
        <v>425</v>
      </c>
      <c r="T173" t="s">
        <v>82</v>
      </c>
      <c r="U173" t="s"/>
      <c r="V173" t="s">
        <v>83</v>
      </c>
      <c r="W173" t="s">
        <v>98</v>
      </c>
      <c r="X173" t="s"/>
      <c r="Y173" t="s">
        <v>85</v>
      </c>
      <c r="Z173">
        <f>HYPERLINK("https://hotelmonitor-cachepage.eclerx.com/savepage/tk_15434947246173544_sr_2095.html","info")</f>
        <v/>
      </c>
      <c r="AA173" t="n">
        <v>253527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88</v>
      </c>
      <c r="AO173" t="s"/>
      <c r="AP173" t="n">
        <v>74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1585962</v>
      </c>
      <c r="AZ173" t="s">
        <v>416</v>
      </c>
      <c r="BA173" t="s"/>
      <c r="BB173" t="n">
        <v>215285</v>
      </c>
      <c r="BC173" t="n">
        <v>13.33191</v>
      </c>
      <c r="BD173" t="n">
        <v>52.50278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412</v>
      </c>
      <c r="F174" t="n">
        <v>1590447</v>
      </c>
      <c r="G174" t="s">
        <v>74</v>
      </c>
      <c r="H174" t="s">
        <v>75</v>
      </c>
      <c r="I174" t="s"/>
      <c r="J174" t="s">
        <v>74</v>
      </c>
      <c r="K174" t="n">
        <v>670</v>
      </c>
      <c r="L174" t="s">
        <v>76</v>
      </c>
      <c r="M174" t="s"/>
      <c r="N174" t="s">
        <v>421</v>
      </c>
      <c r="O174" t="s">
        <v>78</v>
      </c>
      <c r="P174" t="s">
        <v>414</v>
      </c>
      <c r="Q174" t="s"/>
      <c r="R174" t="s">
        <v>193</v>
      </c>
      <c r="S174" t="s">
        <v>425</v>
      </c>
      <c r="T174" t="s">
        <v>82</v>
      </c>
      <c r="U174" t="s"/>
      <c r="V174" t="s">
        <v>83</v>
      </c>
      <c r="W174" t="s">
        <v>98</v>
      </c>
      <c r="X174" t="s"/>
      <c r="Y174" t="s">
        <v>85</v>
      </c>
      <c r="Z174">
        <f>HYPERLINK("https://hotelmonitor-cachepage.eclerx.com/savepage/tk_15434947246173544_sr_2095.html","info")</f>
        <v/>
      </c>
      <c r="AA174" t="n">
        <v>253527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88</v>
      </c>
      <c r="AO174" t="s"/>
      <c r="AP174" t="n">
        <v>74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1585962</v>
      </c>
      <c r="AZ174" t="s">
        <v>416</v>
      </c>
      <c r="BA174" t="s"/>
      <c r="BB174" t="n">
        <v>215285</v>
      </c>
      <c r="BC174" t="n">
        <v>13.33191</v>
      </c>
      <c r="BD174" t="n">
        <v>52.50278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412</v>
      </c>
      <c r="F175" t="n">
        <v>1590447</v>
      </c>
      <c r="G175" t="s">
        <v>74</v>
      </c>
      <c r="H175" t="s">
        <v>75</v>
      </c>
      <c r="I175" t="s"/>
      <c r="J175" t="s">
        <v>74</v>
      </c>
      <c r="K175" t="n">
        <v>680</v>
      </c>
      <c r="L175" t="s">
        <v>76</v>
      </c>
      <c r="M175" t="s"/>
      <c r="N175" t="s">
        <v>423</v>
      </c>
      <c r="O175" t="s">
        <v>78</v>
      </c>
      <c r="P175" t="s">
        <v>414</v>
      </c>
      <c r="Q175" t="s"/>
      <c r="R175" t="s">
        <v>193</v>
      </c>
      <c r="S175" t="s">
        <v>426</v>
      </c>
      <c r="T175" t="s">
        <v>82</v>
      </c>
      <c r="U175" t="s"/>
      <c r="V175" t="s">
        <v>83</v>
      </c>
      <c r="W175" t="s">
        <v>98</v>
      </c>
      <c r="X175" t="s"/>
      <c r="Y175" t="s">
        <v>85</v>
      </c>
      <c r="Z175">
        <f>HYPERLINK("https://hotelmonitor-cachepage.eclerx.com/savepage/tk_15434947246173544_sr_2095.html","info")</f>
        <v/>
      </c>
      <c r="AA175" t="n">
        <v>253527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88</v>
      </c>
      <c r="AO175" t="s"/>
      <c r="AP175" t="n">
        <v>74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1585962</v>
      </c>
      <c r="AZ175" t="s">
        <v>416</v>
      </c>
      <c r="BA175" t="s"/>
      <c r="BB175" t="n">
        <v>215285</v>
      </c>
      <c r="BC175" t="n">
        <v>13.33191</v>
      </c>
      <c r="BD175" t="n">
        <v>52.50278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412</v>
      </c>
      <c r="F176" t="n">
        <v>1590447</v>
      </c>
      <c r="G176" t="s">
        <v>74</v>
      </c>
      <c r="H176" t="s">
        <v>75</v>
      </c>
      <c r="I176" t="s"/>
      <c r="J176" t="s">
        <v>74</v>
      </c>
      <c r="K176" t="n">
        <v>680</v>
      </c>
      <c r="L176" t="s">
        <v>76</v>
      </c>
      <c r="M176" t="s"/>
      <c r="N176" t="s">
        <v>423</v>
      </c>
      <c r="O176" t="s">
        <v>78</v>
      </c>
      <c r="P176" t="s">
        <v>414</v>
      </c>
      <c r="Q176" t="s"/>
      <c r="R176" t="s">
        <v>193</v>
      </c>
      <c r="S176" t="s">
        <v>426</v>
      </c>
      <c r="T176" t="s">
        <v>82</v>
      </c>
      <c r="U176" t="s"/>
      <c r="V176" t="s">
        <v>83</v>
      </c>
      <c r="W176" t="s">
        <v>98</v>
      </c>
      <c r="X176" t="s"/>
      <c r="Y176" t="s">
        <v>85</v>
      </c>
      <c r="Z176">
        <f>HYPERLINK("https://hotelmonitor-cachepage.eclerx.com/savepage/tk_15434947246173544_sr_2095.html","info")</f>
        <v/>
      </c>
      <c r="AA176" t="n">
        <v>253527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88</v>
      </c>
      <c r="AO176" t="s"/>
      <c r="AP176" t="n">
        <v>74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1585962</v>
      </c>
      <c r="AZ176" t="s">
        <v>416</v>
      </c>
      <c r="BA176" t="s"/>
      <c r="BB176" t="n">
        <v>215285</v>
      </c>
      <c r="BC176" t="n">
        <v>13.33191</v>
      </c>
      <c r="BD176" t="n">
        <v>52.50278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412</v>
      </c>
      <c r="F177" t="n">
        <v>1590447</v>
      </c>
      <c r="G177" t="s">
        <v>74</v>
      </c>
      <c r="H177" t="s">
        <v>75</v>
      </c>
      <c r="I177" t="s"/>
      <c r="J177" t="s">
        <v>74</v>
      </c>
      <c r="K177" t="n">
        <v>720</v>
      </c>
      <c r="L177" t="s">
        <v>76</v>
      </c>
      <c r="M177" t="s"/>
      <c r="N177" t="s">
        <v>427</v>
      </c>
      <c r="O177" t="s">
        <v>78</v>
      </c>
      <c r="P177" t="s">
        <v>414</v>
      </c>
      <c r="Q177" t="s"/>
      <c r="R177" t="s">
        <v>193</v>
      </c>
      <c r="S177" t="s">
        <v>428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HYPERLINK("https://hotelmonitor-cachepage.eclerx.com/savepage/tk_15434947246173544_sr_2095.html","info")</f>
        <v/>
      </c>
      <c r="AA177" t="n">
        <v>253527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88</v>
      </c>
      <c r="AO177" t="s"/>
      <c r="AP177" t="n">
        <v>74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1585962</v>
      </c>
      <c r="AZ177" t="s">
        <v>416</v>
      </c>
      <c r="BA177" t="s"/>
      <c r="BB177" t="n">
        <v>215285</v>
      </c>
      <c r="BC177" t="n">
        <v>13.33191</v>
      </c>
      <c r="BD177" t="n">
        <v>52.50278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412</v>
      </c>
      <c r="F178" t="n">
        <v>1590447</v>
      </c>
      <c r="G178" t="s">
        <v>74</v>
      </c>
      <c r="H178" t="s">
        <v>75</v>
      </c>
      <c r="I178" t="s"/>
      <c r="J178" t="s">
        <v>74</v>
      </c>
      <c r="K178" t="n">
        <v>770</v>
      </c>
      <c r="L178" t="s">
        <v>76</v>
      </c>
      <c r="M178" t="s"/>
      <c r="N178" t="s">
        <v>427</v>
      </c>
      <c r="O178" t="s">
        <v>78</v>
      </c>
      <c r="P178" t="s">
        <v>414</v>
      </c>
      <c r="Q178" t="s"/>
      <c r="R178" t="s">
        <v>193</v>
      </c>
      <c r="S178" t="s">
        <v>429</v>
      </c>
      <c r="T178" t="s">
        <v>82</v>
      </c>
      <c r="U178" t="s"/>
      <c r="V178" t="s">
        <v>83</v>
      </c>
      <c r="W178" t="s">
        <v>98</v>
      </c>
      <c r="X178" t="s"/>
      <c r="Y178" t="s">
        <v>85</v>
      </c>
      <c r="Z178">
        <f>HYPERLINK("https://hotelmonitor-cachepage.eclerx.com/savepage/tk_15434947246173544_sr_2095.html","info")</f>
        <v/>
      </c>
      <c r="AA178" t="n">
        <v>253527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88</v>
      </c>
      <c r="AO178" t="s"/>
      <c r="AP178" t="n">
        <v>74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1585962</v>
      </c>
      <c r="AZ178" t="s">
        <v>416</v>
      </c>
      <c r="BA178" t="s"/>
      <c r="BB178" t="n">
        <v>215285</v>
      </c>
      <c r="BC178" t="n">
        <v>13.33191</v>
      </c>
      <c r="BD178" t="n">
        <v>52.50278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412</v>
      </c>
      <c r="F179" t="n">
        <v>1590447</v>
      </c>
      <c r="G179" t="s">
        <v>74</v>
      </c>
      <c r="H179" t="s">
        <v>75</v>
      </c>
      <c r="I179" t="s"/>
      <c r="J179" t="s">
        <v>74</v>
      </c>
      <c r="K179" t="n">
        <v>770</v>
      </c>
      <c r="L179" t="s">
        <v>76</v>
      </c>
      <c r="M179" t="s"/>
      <c r="N179" t="s">
        <v>427</v>
      </c>
      <c r="O179" t="s">
        <v>78</v>
      </c>
      <c r="P179" t="s">
        <v>414</v>
      </c>
      <c r="Q179" t="s"/>
      <c r="R179" t="s">
        <v>193</v>
      </c>
      <c r="S179" t="s">
        <v>429</v>
      </c>
      <c r="T179" t="s">
        <v>82</v>
      </c>
      <c r="U179" t="s"/>
      <c r="V179" t="s">
        <v>83</v>
      </c>
      <c r="W179" t="s">
        <v>98</v>
      </c>
      <c r="X179" t="s"/>
      <c r="Y179" t="s">
        <v>85</v>
      </c>
      <c r="Z179">
        <f>HYPERLINK("https://hotelmonitor-cachepage.eclerx.com/savepage/tk_15434947246173544_sr_2095.html","info")</f>
        <v/>
      </c>
      <c r="AA179" t="n">
        <v>253527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88</v>
      </c>
      <c r="AO179" t="s"/>
      <c r="AP179" t="n">
        <v>74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1585962</v>
      </c>
      <c r="AZ179" t="s">
        <v>416</v>
      </c>
      <c r="BA179" t="s"/>
      <c r="BB179" t="n">
        <v>215285</v>
      </c>
      <c r="BC179" t="n">
        <v>13.33191</v>
      </c>
      <c r="BD179" t="n">
        <v>52.50278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412</v>
      </c>
      <c r="F180" t="n">
        <v>1590447</v>
      </c>
      <c r="G180" t="s">
        <v>74</v>
      </c>
      <c r="H180" t="s">
        <v>75</v>
      </c>
      <c r="I180" t="s"/>
      <c r="J180" t="s">
        <v>74</v>
      </c>
      <c r="K180" t="n">
        <v>780</v>
      </c>
      <c r="L180" t="s">
        <v>76</v>
      </c>
      <c r="M180" t="s"/>
      <c r="N180" t="s">
        <v>430</v>
      </c>
      <c r="O180" t="s">
        <v>78</v>
      </c>
      <c r="P180" t="s">
        <v>414</v>
      </c>
      <c r="Q180" t="s"/>
      <c r="R180" t="s">
        <v>193</v>
      </c>
      <c r="S180" t="s">
        <v>431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HYPERLINK("https://hotelmonitor-cachepage.eclerx.com/savepage/tk_15434947246173544_sr_2095.html","info")</f>
        <v/>
      </c>
      <c r="AA180" t="n">
        <v>253527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88</v>
      </c>
      <c r="AO180" t="s"/>
      <c r="AP180" t="n">
        <v>74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1585962</v>
      </c>
      <c r="AZ180" t="s">
        <v>416</v>
      </c>
      <c r="BA180" t="s"/>
      <c r="BB180" t="n">
        <v>215285</v>
      </c>
      <c r="BC180" t="n">
        <v>13.33191</v>
      </c>
      <c r="BD180" t="n">
        <v>52.50278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412</v>
      </c>
      <c r="F181" t="n">
        <v>1590447</v>
      </c>
      <c r="G181" t="s">
        <v>74</v>
      </c>
      <c r="H181" t="s">
        <v>75</v>
      </c>
      <c r="I181" t="s"/>
      <c r="J181" t="s">
        <v>74</v>
      </c>
      <c r="K181" t="n">
        <v>830</v>
      </c>
      <c r="L181" t="s">
        <v>76</v>
      </c>
      <c r="M181" t="s"/>
      <c r="N181" t="s">
        <v>430</v>
      </c>
      <c r="O181" t="s">
        <v>78</v>
      </c>
      <c r="P181" t="s">
        <v>414</v>
      </c>
      <c r="Q181" t="s"/>
      <c r="R181" t="s">
        <v>193</v>
      </c>
      <c r="S181" t="s">
        <v>432</v>
      </c>
      <c r="T181" t="s">
        <v>82</v>
      </c>
      <c r="U181" t="s"/>
      <c r="V181" t="s">
        <v>83</v>
      </c>
      <c r="W181" t="s">
        <v>98</v>
      </c>
      <c r="X181" t="s"/>
      <c r="Y181" t="s">
        <v>85</v>
      </c>
      <c r="Z181">
        <f>HYPERLINK("https://hotelmonitor-cachepage.eclerx.com/savepage/tk_15434947246173544_sr_2095.html","info")</f>
        <v/>
      </c>
      <c r="AA181" t="n">
        <v>253527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88</v>
      </c>
      <c r="AO181" t="s"/>
      <c r="AP181" t="n">
        <v>74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1585962</v>
      </c>
      <c r="AZ181" t="s">
        <v>416</v>
      </c>
      <c r="BA181" t="s"/>
      <c r="BB181" t="n">
        <v>215285</v>
      </c>
      <c r="BC181" t="n">
        <v>13.33191</v>
      </c>
      <c r="BD181" t="n">
        <v>52.50278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412</v>
      </c>
      <c r="F182" t="n">
        <v>1590447</v>
      </c>
      <c r="G182" t="s">
        <v>74</v>
      </c>
      <c r="H182" t="s">
        <v>75</v>
      </c>
      <c r="I182" t="s"/>
      <c r="J182" t="s">
        <v>74</v>
      </c>
      <c r="K182" t="n">
        <v>830</v>
      </c>
      <c r="L182" t="s">
        <v>76</v>
      </c>
      <c r="M182" t="s"/>
      <c r="N182" t="s">
        <v>430</v>
      </c>
      <c r="O182" t="s">
        <v>78</v>
      </c>
      <c r="P182" t="s">
        <v>414</v>
      </c>
      <c r="Q182" t="s"/>
      <c r="R182" t="s">
        <v>193</v>
      </c>
      <c r="S182" t="s">
        <v>432</v>
      </c>
      <c r="T182" t="s">
        <v>82</v>
      </c>
      <c r="U182" t="s"/>
      <c r="V182" t="s">
        <v>83</v>
      </c>
      <c r="W182" t="s">
        <v>98</v>
      </c>
      <c r="X182" t="s"/>
      <c r="Y182" t="s">
        <v>85</v>
      </c>
      <c r="Z182">
        <f>HYPERLINK("https://hotelmonitor-cachepage.eclerx.com/savepage/tk_15434947246173544_sr_2095.html","info")</f>
        <v/>
      </c>
      <c r="AA182" t="n">
        <v>253527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88</v>
      </c>
      <c r="AO182" t="s"/>
      <c r="AP182" t="n">
        <v>74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1585962</v>
      </c>
      <c r="AZ182" t="s">
        <v>416</v>
      </c>
      <c r="BA182" t="s"/>
      <c r="BB182" t="n">
        <v>215285</v>
      </c>
      <c r="BC182" t="n">
        <v>13.33191</v>
      </c>
      <c r="BD182" t="n">
        <v>52.50278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412</v>
      </c>
      <c r="F183" t="n">
        <v>1590447</v>
      </c>
      <c r="G183" t="s">
        <v>74</v>
      </c>
      <c r="H183" t="s">
        <v>75</v>
      </c>
      <c r="I183" t="s"/>
      <c r="J183" t="s">
        <v>74</v>
      </c>
      <c r="K183" t="n">
        <v>830</v>
      </c>
      <c r="L183" t="s">
        <v>76</v>
      </c>
      <c r="M183" t="s"/>
      <c r="N183" t="s">
        <v>433</v>
      </c>
      <c r="O183" t="s">
        <v>78</v>
      </c>
      <c r="P183" t="s">
        <v>414</v>
      </c>
      <c r="Q183" t="s"/>
      <c r="R183" t="s">
        <v>193</v>
      </c>
      <c r="S183" t="s">
        <v>432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HYPERLINK("https://hotelmonitor-cachepage.eclerx.com/savepage/tk_15434947246173544_sr_2095.html","info")</f>
        <v/>
      </c>
      <c r="AA183" t="n">
        <v>253527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88</v>
      </c>
      <c r="AO183" t="s"/>
      <c r="AP183" t="n">
        <v>74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1585962</v>
      </c>
      <c r="AZ183" t="s">
        <v>416</v>
      </c>
      <c r="BA183" t="s"/>
      <c r="BB183" t="n">
        <v>215285</v>
      </c>
      <c r="BC183" t="n">
        <v>13.33191</v>
      </c>
      <c r="BD183" t="n">
        <v>52.50278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412</v>
      </c>
      <c r="F184" t="n">
        <v>1590447</v>
      </c>
      <c r="G184" t="s">
        <v>74</v>
      </c>
      <c r="H184" t="s">
        <v>75</v>
      </c>
      <c r="I184" t="s"/>
      <c r="J184" t="s">
        <v>74</v>
      </c>
      <c r="K184" t="n">
        <v>880</v>
      </c>
      <c r="L184" t="s">
        <v>76</v>
      </c>
      <c r="M184" t="s"/>
      <c r="N184" t="s">
        <v>433</v>
      </c>
      <c r="O184" t="s">
        <v>78</v>
      </c>
      <c r="P184" t="s">
        <v>414</v>
      </c>
      <c r="Q184" t="s"/>
      <c r="R184" t="s">
        <v>193</v>
      </c>
      <c r="S184" t="s">
        <v>434</v>
      </c>
      <c r="T184" t="s">
        <v>82</v>
      </c>
      <c r="U184" t="s"/>
      <c r="V184" t="s">
        <v>83</v>
      </c>
      <c r="W184" t="s">
        <v>98</v>
      </c>
      <c r="X184" t="s"/>
      <c r="Y184" t="s">
        <v>85</v>
      </c>
      <c r="Z184">
        <f>HYPERLINK("https://hotelmonitor-cachepage.eclerx.com/savepage/tk_15434947246173544_sr_2095.html","info")</f>
        <v/>
      </c>
      <c r="AA184" t="n">
        <v>253527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88</v>
      </c>
      <c r="AO184" t="s"/>
      <c r="AP184" t="n">
        <v>74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1585962</v>
      </c>
      <c r="AZ184" t="s">
        <v>416</v>
      </c>
      <c r="BA184" t="s"/>
      <c r="BB184" t="n">
        <v>215285</v>
      </c>
      <c r="BC184" t="n">
        <v>13.33191</v>
      </c>
      <c r="BD184" t="n">
        <v>52.50278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435</v>
      </c>
      <c r="F185" t="n">
        <v>297115</v>
      </c>
      <c r="G185" t="s">
        <v>74</v>
      </c>
      <c r="H185" t="s">
        <v>75</v>
      </c>
      <c r="I185" t="s"/>
      <c r="J185" t="s">
        <v>74</v>
      </c>
      <c r="K185" t="n">
        <v>102.07</v>
      </c>
      <c r="L185" t="s">
        <v>76</v>
      </c>
      <c r="M185" t="s"/>
      <c r="N185" t="s">
        <v>169</v>
      </c>
      <c r="O185" t="s">
        <v>78</v>
      </c>
      <c r="P185" t="s">
        <v>436</v>
      </c>
      <c r="Q185" t="s"/>
      <c r="R185" t="s">
        <v>103</v>
      </c>
      <c r="S185" t="s">
        <v>437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HYPERLINK("https://hotelmonitor-cachepage.eclerx.com/savepage/tk_1543494925983764_sr_2095.html","info")</f>
        <v/>
      </c>
      <c r="AA185" t="n">
        <v>19767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88</v>
      </c>
      <c r="AO185" t="s"/>
      <c r="AP185" t="n">
        <v>192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3738727</v>
      </c>
      <c r="AZ185" t="s">
        <v>438</v>
      </c>
      <c r="BA185" t="s"/>
      <c r="BB185" t="n">
        <v>88924</v>
      </c>
      <c r="BC185" t="n">
        <v>13.468965</v>
      </c>
      <c r="BD185" t="n">
        <v>52.506916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435</v>
      </c>
      <c r="F186" t="n">
        <v>297115</v>
      </c>
      <c r="G186" t="s">
        <v>74</v>
      </c>
      <c r="H186" t="s">
        <v>75</v>
      </c>
      <c r="I186" t="s"/>
      <c r="J186" t="s">
        <v>74</v>
      </c>
      <c r="K186" t="n">
        <v>103.07</v>
      </c>
      <c r="L186" t="s">
        <v>76</v>
      </c>
      <c r="M186" t="s"/>
      <c r="N186" t="s">
        <v>439</v>
      </c>
      <c r="O186" t="s">
        <v>78</v>
      </c>
      <c r="P186" t="s">
        <v>436</v>
      </c>
      <c r="Q186" t="s"/>
      <c r="R186" t="s">
        <v>103</v>
      </c>
      <c r="S186" t="s">
        <v>440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HYPERLINK("https://hotelmonitor-cachepage.eclerx.com/savepage/tk_1543494925983764_sr_2095.html","info")</f>
        <v/>
      </c>
      <c r="AA186" t="n">
        <v>19767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88</v>
      </c>
      <c r="AO186" t="s"/>
      <c r="AP186" t="n">
        <v>192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3738727</v>
      </c>
      <c r="AZ186" t="s">
        <v>438</v>
      </c>
      <c r="BA186" t="s"/>
      <c r="BB186" t="n">
        <v>88924</v>
      </c>
      <c r="BC186" t="n">
        <v>13.468965</v>
      </c>
      <c r="BD186" t="n">
        <v>52.506916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441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125</v>
      </c>
      <c r="L187" t="s">
        <v>76</v>
      </c>
      <c r="M187" t="s"/>
      <c r="N187" t="s">
        <v>442</v>
      </c>
      <c r="O187" t="s">
        <v>78</v>
      </c>
      <c r="P187" t="s">
        <v>441</v>
      </c>
      <c r="Q187" t="s"/>
      <c r="R187" t="s">
        <v>80</v>
      </c>
      <c r="S187" t="s">
        <v>159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HYPERLINK("https://hotelmonitor-cachepage.eclerx.com/savepage/tk_15434946536383007_sr_2095.html","info")</f>
        <v/>
      </c>
      <c r="AA187" t="n">
        <v>-4754170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88</v>
      </c>
      <c r="AO187" t="s"/>
      <c r="AP187" t="n">
        <v>35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4754170</v>
      </c>
      <c r="AZ187" t="s">
        <v>443</v>
      </c>
      <c r="BA187" t="s"/>
      <c r="BB187" t="n">
        <v>70036</v>
      </c>
      <c r="BC187" t="n">
        <v>13.30207</v>
      </c>
      <c r="BD187" t="n">
        <v>52.4295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444</v>
      </c>
      <c r="F188" t="n">
        <v>578574</v>
      </c>
      <c r="G188" t="s">
        <v>74</v>
      </c>
      <c r="H188" t="s">
        <v>75</v>
      </c>
      <c r="I188" t="s"/>
      <c r="J188" t="s">
        <v>74</v>
      </c>
      <c r="K188" t="n">
        <v>134.83</v>
      </c>
      <c r="L188" t="s">
        <v>76</v>
      </c>
      <c r="M188" t="s"/>
      <c r="N188" t="s">
        <v>121</v>
      </c>
      <c r="O188" t="s">
        <v>78</v>
      </c>
      <c r="P188" t="s">
        <v>444</v>
      </c>
      <c r="Q188" t="s"/>
      <c r="R188" t="s">
        <v>109</v>
      </c>
      <c r="S188" t="s">
        <v>445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HYPERLINK("https://hotelmonitor-cachepage.eclerx.com/savepage/tk_15434946000687633_sr_2095.html","info")</f>
        <v/>
      </c>
      <c r="AA188" t="n">
        <v>133705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88</v>
      </c>
      <c r="AO188" t="s"/>
      <c r="AP188" t="n">
        <v>1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1811730</v>
      </c>
      <c r="AZ188" t="s">
        <v>446</v>
      </c>
      <c r="BA188" t="s"/>
      <c r="BB188" t="n">
        <v>451949</v>
      </c>
      <c r="BC188" t="n">
        <v>13.374481</v>
      </c>
      <c r="BD188" t="n">
        <v>52.504676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444</v>
      </c>
      <c r="F189" t="n">
        <v>578574</v>
      </c>
      <c r="G189" t="s">
        <v>74</v>
      </c>
      <c r="H189" t="s">
        <v>75</v>
      </c>
      <c r="I189" t="s"/>
      <c r="J189" t="s">
        <v>74</v>
      </c>
      <c r="K189" t="n">
        <v>139</v>
      </c>
      <c r="L189" t="s">
        <v>76</v>
      </c>
      <c r="M189" t="s"/>
      <c r="N189" t="s">
        <v>169</v>
      </c>
      <c r="O189" t="s">
        <v>78</v>
      </c>
      <c r="P189" t="s">
        <v>444</v>
      </c>
      <c r="Q189" t="s"/>
      <c r="R189" t="s">
        <v>109</v>
      </c>
      <c r="S189" t="s">
        <v>247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HYPERLINK("https://hotelmonitor-cachepage.eclerx.com/savepage/tk_15434946000687633_sr_2095.html","info")</f>
        <v/>
      </c>
      <c r="AA189" t="n">
        <v>133705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88</v>
      </c>
      <c r="AO189" t="s"/>
      <c r="AP189" t="n">
        <v>1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1811730</v>
      </c>
      <c r="AZ189" t="s">
        <v>446</v>
      </c>
      <c r="BA189" t="s"/>
      <c r="BB189" t="n">
        <v>451949</v>
      </c>
      <c r="BC189" t="n">
        <v>13.374481</v>
      </c>
      <c r="BD189" t="n">
        <v>52.504676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444</v>
      </c>
      <c r="F190" t="n">
        <v>578574</v>
      </c>
      <c r="G190" t="s">
        <v>74</v>
      </c>
      <c r="H190" t="s">
        <v>75</v>
      </c>
      <c r="I190" t="s"/>
      <c r="J190" t="s">
        <v>74</v>
      </c>
      <c r="K190" t="n">
        <v>159</v>
      </c>
      <c r="L190" t="s">
        <v>76</v>
      </c>
      <c r="M190" t="s"/>
      <c r="N190" t="s">
        <v>303</v>
      </c>
      <c r="O190" t="s">
        <v>78</v>
      </c>
      <c r="P190" t="s">
        <v>444</v>
      </c>
      <c r="Q190" t="s"/>
      <c r="R190" t="s">
        <v>109</v>
      </c>
      <c r="S190" t="s">
        <v>320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HYPERLINK("https://hotelmonitor-cachepage.eclerx.com/savepage/tk_15434946000687633_sr_2095.html","info")</f>
        <v/>
      </c>
      <c r="AA190" t="n">
        <v>133705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88</v>
      </c>
      <c r="AO190" t="s"/>
      <c r="AP190" t="n">
        <v>1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1811730</v>
      </c>
      <c r="AZ190" t="s">
        <v>446</v>
      </c>
      <c r="BA190" t="s"/>
      <c r="BB190" t="n">
        <v>451949</v>
      </c>
      <c r="BC190" t="n">
        <v>13.374481</v>
      </c>
      <c r="BD190" t="n">
        <v>52.504676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444</v>
      </c>
      <c r="F191" t="n">
        <v>578574</v>
      </c>
      <c r="G191" t="s">
        <v>74</v>
      </c>
      <c r="H191" t="s">
        <v>75</v>
      </c>
      <c r="I191" t="s"/>
      <c r="J191" t="s">
        <v>74</v>
      </c>
      <c r="K191" t="n">
        <v>189</v>
      </c>
      <c r="L191" t="s">
        <v>76</v>
      </c>
      <c r="M191" t="s"/>
      <c r="N191" t="s">
        <v>309</v>
      </c>
      <c r="O191" t="s">
        <v>78</v>
      </c>
      <c r="P191" t="s">
        <v>444</v>
      </c>
      <c r="Q191" t="s"/>
      <c r="R191" t="s">
        <v>109</v>
      </c>
      <c r="S191" t="s">
        <v>447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HYPERLINK("https://hotelmonitor-cachepage.eclerx.com/savepage/tk_15434946000687633_sr_2095.html","info")</f>
        <v/>
      </c>
      <c r="AA191" t="n">
        <v>133705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88</v>
      </c>
      <c r="AO191" t="s"/>
      <c r="AP191" t="n">
        <v>1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1811730</v>
      </c>
      <c r="AZ191" t="s">
        <v>446</v>
      </c>
      <c r="BA191" t="s"/>
      <c r="BB191" t="n">
        <v>451949</v>
      </c>
      <c r="BC191" t="n">
        <v>13.374481</v>
      </c>
      <c r="BD191" t="n">
        <v>52.504676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448</v>
      </c>
      <c r="F192" t="n">
        <v>467247</v>
      </c>
      <c r="G192" t="s">
        <v>74</v>
      </c>
      <c r="H192" t="s">
        <v>75</v>
      </c>
      <c r="I192" t="s"/>
      <c r="J192" t="s">
        <v>74</v>
      </c>
      <c r="K192" t="n">
        <v>177</v>
      </c>
      <c r="L192" t="s">
        <v>76</v>
      </c>
      <c r="M192" t="s"/>
      <c r="N192" t="s">
        <v>449</v>
      </c>
      <c r="O192" t="s">
        <v>78</v>
      </c>
      <c r="P192" t="s">
        <v>450</v>
      </c>
      <c r="Q192" t="s"/>
      <c r="R192" t="s">
        <v>109</v>
      </c>
      <c r="S192" t="s">
        <v>100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HYPERLINK("https://hotelmonitor-cachepage.eclerx.com/savepage/tk_1543494764619398_sr_2095.html","info")</f>
        <v/>
      </c>
      <c r="AA192" t="n">
        <v>123519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88</v>
      </c>
      <c r="AO192" t="s"/>
      <c r="AP192" t="n">
        <v>96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1626217</v>
      </c>
      <c r="AZ192" t="s">
        <v>451</v>
      </c>
      <c r="BA192" t="s"/>
      <c r="BB192" t="n">
        <v>220946</v>
      </c>
      <c r="BC192" t="n">
        <v>13.3883</v>
      </c>
      <c r="BD192" t="n">
        <v>52.52144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448</v>
      </c>
      <c r="F193" t="n">
        <v>467247</v>
      </c>
      <c r="G193" t="s">
        <v>74</v>
      </c>
      <c r="H193" t="s">
        <v>75</v>
      </c>
      <c r="I193" t="s"/>
      <c r="J193" t="s">
        <v>74</v>
      </c>
      <c r="K193" t="n">
        <v>195</v>
      </c>
      <c r="L193" t="s">
        <v>76</v>
      </c>
      <c r="M193" t="s"/>
      <c r="N193" t="s">
        <v>452</v>
      </c>
      <c r="O193" t="s">
        <v>78</v>
      </c>
      <c r="P193" t="s">
        <v>450</v>
      </c>
      <c r="Q193" t="s"/>
      <c r="R193" t="s">
        <v>109</v>
      </c>
      <c r="S193" t="s">
        <v>453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HYPERLINK("https://hotelmonitor-cachepage.eclerx.com/savepage/tk_1543494764619398_sr_2095.html","info")</f>
        <v/>
      </c>
      <c r="AA193" t="n">
        <v>123519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88</v>
      </c>
      <c r="AO193" t="s"/>
      <c r="AP193" t="n">
        <v>96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1626217</v>
      </c>
      <c r="AZ193" t="s">
        <v>451</v>
      </c>
      <c r="BA193" t="s"/>
      <c r="BB193" t="n">
        <v>220946</v>
      </c>
      <c r="BC193" t="n">
        <v>13.3883</v>
      </c>
      <c r="BD193" t="n">
        <v>52.52144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448</v>
      </c>
      <c r="F194" t="n">
        <v>467247</v>
      </c>
      <c r="G194" t="s">
        <v>74</v>
      </c>
      <c r="H194" t="s">
        <v>75</v>
      </c>
      <c r="I194" t="s"/>
      <c r="J194" t="s">
        <v>74</v>
      </c>
      <c r="K194" t="n">
        <v>213</v>
      </c>
      <c r="L194" t="s">
        <v>76</v>
      </c>
      <c r="M194" t="s"/>
      <c r="N194" t="s">
        <v>452</v>
      </c>
      <c r="O194" t="s">
        <v>78</v>
      </c>
      <c r="P194" t="s">
        <v>450</v>
      </c>
      <c r="Q194" t="s"/>
      <c r="R194" t="s">
        <v>109</v>
      </c>
      <c r="S194" t="s">
        <v>454</v>
      </c>
      <c r="T194" t="s">
        <v>82</v>
      </c>
      <c r="U194" t="s"/>
      <c r="V194" t="s">
        <v>83</v>
      </c>
      <c r="W194" t="s">
        <v>98</v>
      </c>
      <c r="X194" t="s"/>
      <c r="Y194" t="s">
        <v>85</v>
      </c>
      <c r="Z194">
        <f>HYPERLINK("https://hotelmonitor-cachepage.eclerx.com/savepage/tk_1543494764619398_sr_2095.html","info")</f>
        <v/>
      </c>
      <c r="AA194" t="n">
        <v>123519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88</v>
      </c>
      <c r="AO194" t="s"/>
      <c r="AP194" t="n">
        <v>96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1626217</v>
      </c>
      <c r="AZ194" t="s">
        <v>451</v>
      </c>
      <c r="BA194" t="s"/>
      <c r="BB194" t="n">
        <v>220946</v>
      </c>
      <c r="BC194" t="n">
        <v>13.3883</v>
      </c>
      <c r="BD194" t="n">
        <v>52.52144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448</v>
      </c>
      <c r="F195" t="n">
        <v>467247</v>
      </c>
      <c r="G195" t="s">
        <v>74</v>
      </c>
      <c r="H195" t="s">
        <v>75</v>
      </c>
      <c r="I195" t="s"/>
      <c r="J195" t="s">
        <v>74</v>
      </c>
      <c r="K195" t="n">
        <v>217</v>
      </c>
      <c r="L195" t="s">
        <v>76</v>
      </c>
      <c r="M195" t="s"/>
      <c r="N195" t="s">
        <v>455</v>
      </c>
      <c r="O195" t="s">
        <v>78</v>
      </c>
      <c r="P195" t="s">
        <v>450</v>
      </c>
      <c r="Q195" t="s"/>
      <c r="R195" t="s">
        <v>109</v>
      </c>
      <c r="S195" t="s">
        <v>456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HYPERLINK("https://hotelmonitor-cachepage.eclerx.com/savepage/tk_1543494764619398_sr_2095.html","info")</f>
        <v/>
      </c>
      <c r="AA195" t="n">
        <v>123519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88</v>
      </c>
      <c r="AO195" t="s"/>
      <c r="AP195" t="n">
        <v>96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1626217</v>
      </c>
      <c r="AZ195" t="s">
        <v>451</v>
      </c>
      <c r="BA195" t="s"/>
      <c r="BB195" t="n">
        <v>220946</v>
      </c>
      <c r="BC195" t="n">
        <v>13.3883</v>
      </c>
      <c r="BD195" t="n">
        <v>52.52144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448</v>
      </c>
      <c r="F196" t="n">
        <v>467247</v>
      </c>
      <c r="G196" t="s">
        <v>74</v>
      </c>
      <c r="H196" t="s">
        <v>75</v>
      </c>
      <c r="I196" t="s"/>
      <c r="J196" t="s">
        <v>74</v>
      </c>
      <c r="K196" t="n">
        <v>231</v>
      </c>
      <c r="L196" t="s">
        <v>76</v>
      </c>
      <c r="M196" t="s"/>
      <c r="N196" t="s">
        <v>452</v>
      </c>
      <c r="O196" t="s">
        <v>78</v>
      </c>
      <c r="P196" t="s">
        <v>450</v>
      </c>
      <c r="Q196" t="s"/>
      <c r="R196" t="s">
        <v>109</v>
      </c>
      <c r="S196" t="s">
        <v>457</v>
      </c>
      <c r="T196" t="s">
        <v>82</v>
      </c>
      <c r="U196" t="s"/>
      <c r="V196" t="s">
        <v>83</v>
      </c>
      <c r="W196" t="s">
        <v>98</v>
      </c>
      <c r="X196" t="s"/>
      <c r="Y196" t="s">
        <v>85</v>
      </c>
      <c r="Z196">
        <f>HYPERLINK("https://hotelmonitor-cachepage.eclerx.com/savepage/tk_1543494764619398_sr_2095.html","info")</f>
        <v/>
      </c>
      <c r="AA196" t="n">
        <v>123519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88</v>
      </c>
      <c r="AO196" t="s"/>
      <c r="AP196" t="n">
        <v>96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1626217</v>
      </c>
      <c r="AZ196" t="s">
        <v>451</v>
      </c>
      <c r="BA196" t="s"/>
      <c r="BB196" t="n">
        <v>220946</v>
      </c>
      <c r="BC196" t="n">
        <v>13.3883</v>
      </c>
      <c r="BD196" t="n">
        <v>52.52144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448</v>
      </c>
      <c r="F197" t="n">
        <v>467247</v>
      </c>
      <c r="G197" t="s">
        <v>74</v>
      </c>
      <c r="H197" t="s">
        <v>75</v>
      </c>
      <c r="I197" t="s"/>
      <c r="J197" t="s">
        <v>74</v>
      </c>
      <c r="K197" t="n">
        <v>235</v>
      </c>
      <c r="L197" t="s">
        <v>76</v>
      </c>
      <c r="M197" t="s"/>
      <c r="N197" t="s">
        <v>455</v>
      </c>
      <c r="O197" t="s">
        <v>78</v>
      </c>
      <c r="P197" t="s">
        <v>450</v>
      </c>
      <c r="Q197" t="s"/>
      <c r="R197" t="s">
        <v>109</v>
      </c>
      <c r="S197" t="s">
        <v>458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HYPERLINK("https://hotelmonitor-cachepage.eclerx.com/savepage/tk_1543494764619398_sr_2095.html","info")</f>
        <v/>
      </c>
      <c r="AA197" t="n">
        <v>123519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88</v>
      </c>
      <c r="AO197" t="s"/>
      <c r="AP197" t="n">
        <v>96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1626217</v>
      </c>
      <c r="AZ197" t="s">
        <v>451</v>
      </c>
      <c r="BA197" t="s"/>
      <c r="BB197" t="n">
        <v>220946</v>
      </c>
      <c r="BC197" t="n">
        <v>13.3883</v>
      </c>
      <c r="BD197" t="n">
        <v>52.52144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448</v>
      </c>
      <c r="F198" t="n">
        <v>467247</v>
      </c>
      <c r="G198" t="s">
        <v>74</v>
      </c>
      <c r="H198" t="s">
        <v>75</v>
      </c>
      <c r="I198" t="s"/>
      <c r="J198" t="s">
        <v>74</v>
      </c>
      <c r="K198" t="n">
        <v>253</v>
      </c>
      <c r="L198" t="s">
        <v>76</v>
      </c>
      <c r="M198" t="s"/>
      <c r="N198" t="s">
        <v>455</v>
      </c>
      <c r="O198" t="s">
        <v>78</v>
      </c>
      <c r="P198" t="s">
        <v>450</v>
      </c>
      <c r="Q198" t="s"/>
      <c r="R198" t="s">
        <v>109</v>
      </c>
      <c r="S198" t="s">
        <v>459</v>
      </c>
      <c r="T198" t="s">
        <v>82</v>
      </c>
      <c r="U198" t="s"/>
      <c r="V198" t="s">
        <v>83</v>
      </c>
      <c r="W198" t="s">
        <v>98</v>
      </c>
      <c r="X198" t="s"/>
      <c r="Y198" t="s">
        <v>85</v>
      </c>
      <c r="Z198">
        <f>HYPERLINK("https://hotelmonitor-cachepage.eclerx.com/savepage/tk_1543494764619398_sr_2095.html","info")</f>
        <v/>
      </c>
      <c r="AA198" t="n">
        <v>123519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88</v>
      </c>
      <c r="AO198" t="s"/>
      <c r="AP198" t="n">
        <v>96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1626217</v>
      </c>
      <c r="AZ198" t="s">
        <v>451</v>
      </c>
      <c r="BA198" t="s"/>
      <c r="BB198" t="n">
        <v>220946</v>
      </c>
      <c r="BC198" t="n">
        <v>13.3883</v>
      </c>
      <c r="BD198" t="n">
        <v>52.52144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448</v>
      </c>
      <c r="F199" t="n">
        <v>467247</v>
      </c>
      <c r="G199" t="s">
        <v>74</v>
      </c>
      <c r="H199" t="s">
        <v>75</v>
      </c>
      <c r="I199" t="s"/>
      <c r="J199" t="s">
        <v>74</v>
      </c>
      <c r="K199" t="n">
        <v>271</v>
      </c>
      <c r="L199" t="s">
        <v>76</v>
      </c>
      <c r="M199" t="s"/>
      <c r="N199" t="s">
        <v>455</v>
      </c>
      <c r="O199" t="s">
        <v>78</v>
      </c>
      <c r="P199" t="s">
        <v>450</v>
      </c>
      <c r="Q199" t="s"/>
      <c r="R199" t="s">
        <v>109</v>
      </c>
      <c r="S199" t="s">
        <v>460</v>
      </c>
      <c r="T199" t="s">
        <v>82</v>
      </c>
      <c r="U199" t="s"/>
      <c r="V199" t="s">
        <v>83</v>
      </c>
      <c r="W199" t="s">
        <v>98</v>
      </c>
      <c r="X199" t="s"/>
      <c r="Y199" t="s">
        <v>85</v>
      </c>
      <c r="Z199">
        <f>HYPERLINK("https://hotelmonitor-cachepage.eclerx.com/savepage/tk_1543494764619398_sr_2095.html","info")</f>
        <v/>
      </c>
      <c r="AA199" t="n">
        <v>123519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88</v>
      </c>
      <c r="AO199" t="s"/>
      <c r="AP199" t="n">
        <v>96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1626217</v>
      </c>
      <c r="AZ199" t="s">
        <v>451</v>
      </c>
      <c r="BA199" t="s"/>
      <c r="BB199" t="n">
        <v>220946</v>
      </c>
      <c r="BC199" t="n">
        <v>13.3883</v>
      </c>
      <c r="BD199" t="n">
        <v>52.52144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448</v>
      </c>
      <c r="F200" t="n">
        <v>467247</v>
      </c>
      <c r="G200" t="s">
        <v>74</v>
      </c>
      <c r="H200" t="s">
        <v>75</v>
      </c>
      <c r="I200" t="s"/>
      <c r="J200" t="s">
        <v>74</v>
      </c>
      <c r="K200" t="n">
        <v>667</v>
      </c>
      <c r="L200" t="s">
        <v>76</v>
      </c>
      <c r="M200" t="s"/>
      <c r="N200" t="s">
        <v>461</v>
      </c>
      <c r="O200" t="s">
        <v>78</v>
      </c>
      <c r="P200" t="s">
        <v>450</v>
      </c>
      <c r="Q200" t="s"/>
      <c r="R200" t="s">
        <v>109</v>
      </c>
      <c r="S200" t="s">
        <v>462</v>
      </c>
      <c r="T200" t="s">
        <v>82</v>
      </c>
      <c r="U200" t="s"/>
      <c r="V200" t="s">
        <v>83</v>
      </c>
      <c r="W200" t="s">
        <v>98</v>
      </c>
      <c r="X200" t="s"/>
      <c r="Y200" t="s">
        <v>85</v>
      </c>
      <c r="Z200">
        <f>HYPERLINK("https://hotelmonitor-cachepage.eclerx.com/savepage/tk_1543494764619398_sr_2095.html","info")</f>
        <v/>
      </c>
      <c r="AA200" t="n">
        <v>123519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88</v>
      </c>
      <c r="AO200" t="s"/>
      <c r="AP200" t="n">
        <v>96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1626217</v>
      </c>
      <c r="AZ200" t="s">
        <v>451</v>
      </c>
      <c r="BA200" t="s"/>
      <c r="BB200" t="n">
        <v>220946</v>
      </c>
      <c r="BC200" t="n">
        <v>13.3883</v>
      </c>
      <c r="BD200" t="n">
        <v>52.52144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448</v>
      </c>
      <c r="F201" t="n">
        <v>467247</v>
      </c>
      <c r="G201" t="s">
        <v>74</v>
      </c>
      <c r="H201" t="s">
        <v>75</v>
      </c>
      <c r="I201" t="s"/>
      <c r="J201" t="s">
        <v>74</v>
      </c>
      <c r="K201" t="n">
        <v>685</v>
      </c>
      <c r="L201" t="s">
        <v>76</v>
      </c>
      <c r="M201" t="s"/>
      <c r="N201" t="s">
        <v>461</v>
      </c>
      <c r="O201" t="s">
        <v>78</v>
      </c>
      <c r="P201" t="s">
        <v>450</v>
      </c>
      <c r="Q201" t="s"/>
      <c r="R201" t="s">
        <v>109</v>
      </c>
      <c r="S201" t="s">
        <v>463</v>
      </c>
      <c r="T201" t="s">
        <v>82</v>
      </c>
      <c r="U201" t="s"/>
      <c r="V201" t="s">
        <v>83</v>
      </c>
      <c r="W201" t="s">
        <v>98</v>
      </c>
      <c r="X201" t="s"/>
      <c r="Y201" t="s">
        <v>85</v>
      </c>
      <c r="Z201">
        <f>HYPERLINK("https://hotelmonitor-cachepage.eclerx.com/savepage/tk_1543494764619398_sr_2095.html","info")</f>
        <v/>
      </c>
      <c r="AA201" t="n">
        <v>123519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88</v>
      </c>
      <c r="AO201" t="s"/>
      <c r="AP201" t="n">
        <v>96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1626217</v>
      </c>
      <c r="AZ201" t="s">
        <v>451</v>
      </c>
      <c r="BA201" t="s"/>
      <c r="BB201" t="n">
        <v>220946</v>
      </c>
      <c r="BC201" t="n">
        <v>13.3883</v>
      </c>
      <c r="BD201" t="n">
        <v>52.52144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448</v>
      </c>
      <c r="F202" t="n">
        <v>467247</v>
      </c>
      <c r="G202" t="s">
        <v>74</v>
      </c>
      <c r="H202" t="s">
        <v>75</v>
      </c>
      <c r="I202" t="s"/>
      <c r="J202" t="s">
        <v>74</v>
      </c>
      <c r="K202" t="n">
        <v>867</v>
      </c>
      <c r="L202" t="s">
        <v>76</v>
      </c>
      <c r="M202" t="s"/>
      <c r="N202" t="s">
        <v>464</v>
      </c>
      <c r="O202" t="s">
        <v>78</v>
      </c>
      <c r="P202" t="s">
        <v>450</v>
      </c>
      <c r="Q202" t="s"/>
      <c r="R202" t="s">
        <v>109</v>
      </c>
      <c r="S202" t="s">
        <v>465</v>
      </c>
      <c r="T202" t="s">
        <v>82</v>
      </c>
      <c r="U202" t="s"/>
      <c r="V202" t="s">
        <v>83</v>
      </c>
      <c r="W202" t="s">
        <v>98</v>
      </c>
      <c r="X202" t="s"/>
      <c r="Y202" t="s">
        <v>85</v>
      </c>
      <c r="Z202">
        <f>HYPERLINK("https://hotelmonitor-cachepage.eclerx.com/savepage/tk_1543494764619398_sr_2095.html","info")</f>
        <v/>
      </c>
      <c r="AA202" t="n">
        <v>123519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88</v>
      </c>
      <c r="AO202" t="s"/>
      <c r="AP202" t="n">
        <v>96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1626217</v>
      </c>
      <c r="AZ202" t="s">
        <v>451</v>
      </c>
      <c r="BA202" t="s"/>
      <c r="BB202" t="n">
        <v>220946</v>
      </c>
      <c r="BC202" t="n">
        <v>13.3883</v>
      </c>
      <c r="BD202" t="n">
        <v>52.52144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448</v>
      </c>
      <c r="F203" t="n">
        <v>467247</v>
      </c>
      <c r="G203" t="s">
        <v>74</v>
      </c>
      <c r="H203" t="s">
        <v>75</v>
      </c>
      <c r="I203" t="s"/>
      <c r="J203" t="s">
        <v>74</v>
      </c>
      <c r="K203" t="n">
        <v>885</v>
      </c>
      <c r="L203" t="s">
        <v>76</v>
      </c>
      <c r="M203" t="s"/>
      <c r="N203" t="s">
        <v>464</v>
      </c>
      <c r="O203" t="s">
        <v>78</v>
      </c>
      <c r="P203" t="s">
        <v>450</v>
      </c>
      <c r="Q203" t="s"/>
      <c r="R203" t="s">
        <v>109</v>
      </c>
      <c r="S203" t="s">
        <v>466</v>
      </c>
      <c r="T203" t="s">
        <v>82</v>
      </c>
      <c r="U203" t="s"/>
      <c r="V203" t="s">
        <v>83</v>
      </c>
      <c r="W203" t="s">
        <v>98</v>
      </c>
      <c r="X203" t="s"/>
      <c r="Y203" t="s">
        <v>85</v>
      </c>
      <c r="Z203">
        <f>HYPERLINK("https://hotelmonitor-cachepage.eclerx.com/savepage/tk_1543494764619398_sr_2095.html","info")</f>
        <v/>
      </c>
      <c r="AA203" t="n">
        <v>123519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88</v>
      </c>
      <c r="AO203" t="s"/>
      <c r="AP203" t="n">
        <v>96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1626217</v>
      </c>
      <c r="AZ203" t="s">
        <v>451</v>
      </c>
      <c r="BA203" t="s"/>
      <c r="BB203" t="n">
        <v>220946</v>
      </c>
      <c r="BC203" t="n">
        <v>13.3883</v>
      </c>
      <c r="BD203" t="n">
        <v>52.52144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467</v>
      </c>
      <c r="F204" t="n">
        <v>3581213</v>
      </c>
      <c r="G204" t="s">
        <v>74</v>
      </c>
      <c r="H204" t="s">
        <v>75</v>
      </c>
      <c r="I204" t="s"/>
      <c r="J204" t="s">
        <v>74</v>
      </c>
      <c r="K204" t="n">
        <v>186</v>
      </c>
      <c r="L204" t="s">
        <v>76</v>
      </c>
      <c r="M204" t="s"/>
      <c r="N204" t="s">
        <v>169</v>
      </c>
      <c r="O204" t="s">
        <v>78</v>
      </c>
      <c r="P204" t="s">
        <v>468</v>
      </c>
      <c r="Q204" t="s"/>
      <c r="R204" t="s">
        <v>109</v>
      </c>
      <c r="S204" t="s">
        <v>260</v>
      </c>
      <c r="T204" t="s">
        <v>82</v>
      </c>
      <c r="U204" t="s"/>
      <c r="V204" t="s">
        <v>83</v>
      </c>
      <c r="W204" t="s">
        <v>98</v>
      </c>
      <c r="X204" t="s"/>
      <c r="Y204" t="s">
        <v>85</v>
      </c>
      <c r="Z204">
        <f>HYPERLINK("https://hotelmonitor-cachepage.eclerx.com/savepage/tk_1543494998137337_sr_2095.html","info")</f>
        <v/>
      </c>
      <c r="AA204" t="n">
        <v>273589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88</v>
      </c>
      <c r="AO204" t="s"/>
      <c r="AP204" t="n">
        <v>232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2071480</v>
      </c>
      <c r="AZ204" t="s">
        <v>469</v>
      </c>
      <c r="BA204" t="s"/>
      <c r="BB204" t="n">
        <v>154724</v>
      </c>
      <c r="BC204" t="n">
        <v>13.389</v>
      </c>
      <c r="BD204" t="n">
        <v>52.5296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467</v>
      </c>
      <c r="F205" t="n">
        <v>3581213</v>
      </c>
      <c r="G205" t="s">
        <v>74</v>
      </c>
      <c r="H205" t="s">
        <v>75</v>
      </c>
      <c r="I205" t="s"/>
      <c r="J205" t="s">
        <v>74</v>
      </c>
      <c r="K205" t="n">
        <v>186.01</v>
      </c>
      <c r="L205" t="s">
        <v>76</v>
      </c>
      <c r="M205" t="s"/>
      <c r="N205" t="s">
        <v>259</v>
      </c>
      <c r="O205" t="s">
        <v>78</v>
      </c>
      <c r="P205" t="s">
        <v>468</v>
      </c>
      <c r="Q205" t="s"/>
      <c r="R205" t="s">
        <v>109</v>
      </c>
      <c r="S205" t="s">
        <v>470</v>
      </c>
      <c r="T205" t="s">
        <v>82</v>
      </c>
      <c r="U205" t="s"/>
      <c r="V205" t="s">
        <v>83</v>
      </c>
      <c r="W205" t="s">
        <v>98</v>
      </c>
      <c r="X205" t="s"/>
      <c r="Y205" t="s">
        <v>85</v>
      </c>
      <c r="Z205">
        <f>HYPERLINK("https://hotelmonitor-cachepage.eclerx.com/savepage/tk_1543494998137337_sr_2095.html","info")</f>
        <v/>
      </c>
      <c r="AA205" t="n">
        <v>273589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88</v>
      </c>
      <c r="AO205" t="s"/>
      <c r="AP205" t="n">
        <v>232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2071480</v>
      </c>
      <c r="AZ205" t="s">
        <v>469</v>
      </c>
      <c r="BA205" t="s"/>
      <c r="BB205" t="n">
        <v>154724</v>
      </c>
      <c r="BC205" t="n">
        <v>13.389</v>
      </c>
      <c r="BD205" t="n">
        <v>52.5296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471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158.54</v>
      </c>
      <c r="L206" t="s">
        <v>76</v>
      </c>
      <c r="M206" t="s"/>
      <c r="N206" t="s">
        <v>187</v>
      </c>
      <c r="O206" t="s">
        <v>78</v>
      </c>
      <c r="P206" t="s">
        <v>471</v>
      </c>
      <c r="Q206" t="s"/>
      <c r="R206" t="s">
        <v>80</v>
      </c>
      <c r="S206" t="s">
        <v>472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HYPERLINK("https://hotelmonitor-cachepage.eclerx.com/savepage/tk_15434948693714204_sr_2095.html","info")</f>
        <v/>
      </c>
      <c r="AA206" t="n">
        <v>-2071616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88</v>
      </c>
      <c r="AO206" t="s"/>
      <c r="AP206" t="n">
        <v>159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2071616</v>
      </c>
      <c r="AZ206" t="s">
        <v>473</v>
      </c>
      <c r="BA206" t="s"/>
      <c r="BB206" t="n">
        <v>17033</v>
      </c>
      <c r="BC206" t="n">
        <v>13.3221</v>
      </c>
      <c r="BD206" t="n">
        <v>52.50972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471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197.78</v>
      </c>
      <c r="L207" t="s">
        <v>76</v>
      </c>
      <c r="M207" t="s"/>
      <c r="N207" t="s">
        <v>474</v>
      </c>
      <c r="O207" t="s">
        <v>78</v>
      </c>
      <c r="P207" t="s">
        <v>471</v>
      </c>
      <c r="Q207" t="s"/>
      <c r="R207" t="s">
        <v>80</v>
      </c>
      <c r="S207" t="s">
        <v>475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HYPERLINK("https://hotelmonitor-cachepage.eclerx.com/savepage/tk_15434948693714204_sr_2095.html","info")</f>
        <v/>
      </c>
      <c r="AA207" t="n">
        <v>-2071616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88</v>
      </c>
      <c r="AO207" t="s"/>
      <c r="AP207" t="n">
        <v>159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2071616</v>
      </c>
      <c r="AZ207" t="s">
        <v>473</v>
      </c>
      <c r="BA207" t="s"/>
      <c r="BB207" t="n">
        <v>17033</v>
      </c>
      <c r="BC207" t="n">
        <v>13.3221</v>
      </c>
      <c r="BD207" t="n">
        <v>52.50972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476</v>
      </c>
      <c r="F208" t="n">
        <v>974686</v>
      </c>
      <c r="G208" t="s">
        <v>74</v>
      </c>
      <c r="H208" t="s">
        <v>75</v>
      </c>
      <c r="I208" t="s"/>
      <c r="J208" t="s">
        <v>74</v>
      </c>
      <c r="K208" t="n">
        <v>153</v>
      </c>
      <c r="L208" t="s">
        <v>76</v>
      </c>
      <c r="M208" t="s"/>
      <c r="N208" t="s">
        <v>121</v>
      </c>
      <c r="O208" t="s">
        <v>78</v>
      </c>
      <c r="P208" t="s">
        <v>477</v>
      </c>
      <c r="Q208" t="s"/>
      <c r="R208" t="s">
        <v>109</v>
      </c>
      <c r="S208" t="s">
        <v>478</v>
      </c>
      <c r="T208" t="s">
        <v>82</v>
      </c>
      <c r="U208" t="s"/>
      <c r="V208" t="s">
        <v>83</v>
      </c>
      <c r="W208" t="s">
        <v>98</v>
      </c>
      <c r="X208" t="s"/>
      <c r="Y208" t="s">
        <v>85</v>
      </c>
      <c r="Z208">
        <f>HYPERLINK("https://hotelmonitor-cachepage.eclerx.com/savepage/tk_15434947756723583_sr_2095.html","info")</f>
        <v/>
      </c>
      <c r="AA208" t="n">
        <v>170425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88</v>
      </c>
      <c r="AO208" t="s"/>
      <c r="AP208" t="n">
        <v>103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937992</v>
      </c>
      <c r="AZ208" t="s">
        <v>479</v>
      </c>
      <c r="BA208" t="s"/>
      <c r="BB208" t="n">
        <v>143106</v>
      </c>
      <c r="BC208" t="n">
        <v>13.384076</v>
      </c>
      <c r="BD208" t="n">
        <v>52.52959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476</v>
      </c>
      <c r="F209" t="n">
        <v>974686</v>
      </c>
      <c r="G209" t="s">
        <v>74</v>
      </c>
      <c r="H209" t="s">
        <v>75</v>
      </c>
      <c r="I209" t="s"/>
      <c r="J209" t="s">
        <v>74</v>
      </c>
      <c r="K209" t="n">
        <v>180</v>
      </c>
      <c r="L209" t="s">
        <v>76</v>
      </c>
      <c r="M209" t="s"/>
      <c r="N209" t="s">
        <v>169</v>
      </c>
      <c r="O209" t="s">
        <v>78</v>
      </c>
      <c r="P209" t="s">
        <v>477</v>
      </c>
      <c r="Q209" t="s"/>
      <c r="R209" t="s">
        <v>109</v>
      </c>
      <c r="S209" t="s">
        <v>480</v>
      </c>
      <c r="T209" t="s">
        <v>82</v>
      </c>
      <c r="U209" t="s"/>
      <c r="V209" t="s">
        <v>83</v>
      </c>
      <c r="W209" t="s">
        <v>98</v>
      </c>
      <c r="X209" t="s"/>
      <c r="Y209" t="s">
        <v>85</v>
      </c>
      <c r="Z209">
        <f>HYPERLINK("https://hotelmonitor-cachepage.eclerx.com/savepage/tk_15434947756723583_sr_2095.html","info")</f>
        <v/>
      </c>
      <c r="AA209" t="n">
        <v>170425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88</v>
      </c>
      <c r="AO209" t="s"/>
      <c r="AP209" t="n">
        <v>103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937992</v>
      </c>
      <c r="AZ209" t="s">
        <v>479</v>
      </c>
      <c r="BA209" t="s"/>
      <c r="BB209" t="n">
        <v>143106</v>
      </c>
      <c r="BC209" t="n">
        <v>13.384076</v>
      </c>
      <c r="BD209" t="n">
        <v>52.52959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476</v>
      </c>
      <c r="F210" t="n">
        <v>974686</v>
      </c>
      <c r="G210" t="s">
        <v>74</v>
      </c>
      <c r="H210" t="s">
        <v>75</v>
      </c>
      <c r="I210" t="s"/>
      <c r="J210" t="s">
        <v>74</v>
      </c>
      <c r="K210" t="n">
        <v>200</v>
      </c>
      <c r="L210" t="s">
        <v>76</v>
      </c>
      <c r="M210" t="s"/>
      <c r="N210" t="s">
        <v>303</v>
      </c>
      <c r="O210" t="s">
        <v>78</v>
      </c>
      <c r="P210" t="s">
        <v>477</v>
      </c>
      <c r="Q210" t="s"/>
      <c r="R210" t="s">
        <v>109</v>
      </c>
      <c r="S210" t="s">
        <v>481</v>
      </c>
      <c r="T210" t="s">
        <v>82</v>
      </c>
      <c r="U210" t="s"/>
      <c r="V210" t="s">
        <v>83</v>
      </c>
      <c r="W210" t="s">
        <v>98</v>
      </c>
      <c r="X210" t="s"/>
      <c r="Y210" t="s">
        <v>85</v>
      </c>
      <c r="Z210">
        <f>HYPERLINK("https://hotelmonitor-cachepage.eclerx.com/savepage/tk_15434947756723583_sr_2095.html","info")</f>
        <v/>
      </c>
      <c r="AA210" t="n">
        <v>170425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88</v>
      </c>
      <c r="AO210" t="s"/>
      <c r="AP210" t="n">
        <v>103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937992</v>
      </c>
      <c r="AZ210" t="s">
        <v>479</v>
      </c>
      <c r="BA210" t="s"/>
      <c r="BB210" t="n">
        <v>143106</v>
      </c>
      <c r="BC210" t="n">
        <v>13.384076</v>
      </c>
      <c r="BD210" t="n">
        <v>52.52959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482</v>
      </c>
      <c r="F211" t="n">
        <v>1751498</v>
      </c>
      <c r="G211" t="s">
        <v>74</v>
      </c>
      <c r="H211" t="s">
        <v>75</v>
      </c>
      <c r="I211" t="s"/>
      <c r="J211" t="s">
        <v>74</v>
      </c>
      <c r="K211" t="n">
        <v>148</v>
      </c>
      <c r="L211" t="s">
        <v>76</v>
      </c>
      <c r="M211" t="s"/>
      <c r="N211" t="s">
        <v>483</v>
      </c>
      <c r="O211" t="s">
        <v>78</v>
      </c>
      <c r="P211" t="s">
        <v>484</v>
      </c>
      <c r="Q211" t="s"/>
      <c r="R211" t="s">
        <v>109</v>
      </c>
      <c r="S211" t="s">
        <v>223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HYPERLINK("https://hotelmonitor-cachepage.eclerx.com/savepage/tk_15434946809643683_sr_2095.html","info")</f>
        <v/>
      </c>
      <c r="AA211" t="n">
        <v>270847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88</v>
      </c>
      <c r="AO211" t="s"/>
      <c r="AP211" t="n">
        <v>51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1814969</v>
      </c>
      <c r="AZ211" t="s">
        <v>485</v>
      </c>
      <c r="BA211" t="s"/>
      <c r="BB211" t="n">
        <v>638015</v>
      </c>
      <c r="BC211" t="n">
        <v>13.444567</v>
      </c>
      <c r="BD211" t="n">
        <v>52.504865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482</v>
      </c>
      <c r="F212" t="n">
        <v>1751498</v>
      </c>
      <c r="G212" t="s">
        <v>74</v>
      </c>
      <c r="H212" t="s">
        <v>75</v>
      </c>
      <c r="I212" t="s"/>
      <c r="J212" t="s">
        <v>74</v>
      </c>
      <c r="K212" t="n">
        <v>148</v>
      </c>
      <c r="L212" t="s">
        <v>76</v>
      </c>
      <c r="M212" t="s"/>
      <c r="N212" t="s">
        <v>486</v>
      </c>
      <c r="O212" t="s">
        <v>78</v>
      </c>
      <c r="P212" t="s">
        <v>484</v>
      </c>
      <c r="Q212" t="s"/>
      <c r="R212" t="s">
        <v>109</v>
      </c>
      <c r="S212" t="s">
        <v>223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HYPERLINK("https://hotelmonitor-cachepage.eclerx.com/savepage/tk_15434946809643683_sr_2095.html","info")</f>
        <v/>
      </c>
      <c r="AA212" t="n">
        <v>270847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88</v>
      </c>
      <c r="AO212" t="s"/>
      <c r="AP212" t="n">
        <v>51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1814969</v>
      </c>
      <c r="AZ212" t="s">
        <v>485</v>
      </c>
      <c r="BA212" t="s"/>
      <c r="BB212" t="n">
        <v>638015</v>
      </c>
      <c r="BC212" t="n">
        <v>13.444567</v>
      </c>
      <c r="BD212" t="n">
        <v>52.504865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482</v>
      </c>
      <c r="F213" t="n">
        <v>1751498</v>
      </c>
      <c r="G213" t="s">
        <v>74</v>
      </c>
      <c r="H213" t="s">
        <v>75</v>
      </c>
      <c r="I213" t="s"/>
      <c r="J213" t="s">
        <v>74</v>
      </c>
      <c r="K213" t="n">
        <v>148</v>
      </c>
      <c r="L213" t="s">
        <v>76</v>
      </c>
      <c r="M213" t="s"/>
      <c r="N213" t="s">
        <v>487</v>
      </c>
      <c r="O213" t="s">
        <v>78</v>
      </c>
      <c r="P213" t="s">
        <v>484</v>
      </c>
      <c r="Q213" t="s"/>
      <c r="R213" t="s">
        <v>109</v>
      </c>
      <c r="S213" t="s">
        <v>223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HYPERLINK("https://hotelmonitor-cachepage.eclerx.com/savepage/tk_15434946809643683_sr_2095.html","info")</f>
        <v/>
      </c>
      <c r="AA213" t="n">
        <v>270847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88</v>
      </c>
      <c r="AO213" t="s"/>
      <c r="AP213" t="n">
        <v>51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1814969</v>
      </c>
      <c r="AZ213" t="s">
        <v>485</v>
      </c>
      <c r="BA213" t="s"/>
      <c r="BB213" t="n">
        <v>638015</v>
      </c>
      <c r="BC213" t="n">
        <v>13.444567</v>
      </c>
      <c r="BD213" t="n">
        <v>52.504865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482</v>
      </c>
      <c r="F214" t="n">
        <v>1751498</v>
      </c>
      <c r="G214" t="s">
        <v>74</v>
      </c>
      <c r="H214" t="s">
        <v>75</v>
      </c>
      <c r="I214" t="s"/>
      <c r="J214" t="s">
        <v>74</v>
      </c>
      <c r="K214" t="n">
        <v>178</v>
      </c>
      <c r="L214" t="s">
        <v>76</v>
      </c>
      <c r="M214" t="s"/>
      <c r="N214" t="s">
        <v>483</v>
      </c>
      <c r="O214" t="s">
        <v>78</v>
      </c>
      <c r="P214" t="s">
        <v>484</v>
      </c>
      <c r="Q214" t="s"/>
      <c r="R214" t="s">
        <v>109</v>
      </c>
      <c r="S214" t="s">
        <v>488</v>
      </c>
      <c r="T214" t="s">
        <v>82</v>
      </c>
      <c r="U214" t="s"/>
      <c r="V214" t="s">
        <v>83</v>
      </c>
      <c r="W214" t="s">
        <v>98</v>
      </c>
      <c r="X214" t="s"/>
      <c r="Y214" t="s">
        <v>85</v>
      </c>
      <c r="Z214">
        <f>HYPERLINK("https://hotelmonitor-cachepage.eclerx.com/savepage/tk_15434946809643683_sr_2095.html","info")</f>
        <v/>
      </c>
      <c r="AA214" t="n">
        <v>270847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88</v>
      </c>
      <c r="AO214" t="s"/>
      <c r="AP214" t="n">
        <v>51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1814969</v>
      </c>
      <c r="AZ214" t="s">
        <v>485</v>
      </c>
      <c r="BA214" t="s"/>
      <c r="BB214" t="n">
        <v>638015</v>
      </c>
      <c r="BC214" t="n">
        <v>13.444567</v>
      </c>
      <c r="BD214" t="n">
        <v>52.504865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482</v>
      </c>
      <c r="F215" t="n">
        <v>1751498</v>
      </c>
      <c r="G215" t="s">
        <v>74</v>
      </c>
      <c r="H215" t="s">
        <v>75</v>
      </c>
      <c r="I215" t="s"/>
      <c r="J215" t="s">
        <v>74</v>
      </c>
      <c r="K215" t="n">
        <v>178</v>
      </c>
      <c r="L215" t="s">
        <v>76</v>
      </c>
      <c r="M215" t="s"/>
      <c r="N215" t="s">
        <v>486</v>
      </c>
      <c r="O215" t="s">
        <v>78</v>
      </c>
      <c r="P215" t="s">
        <v>484</v>
      </c>
      <c r="Q215" t="s"/>
      <c r="R215" t="s">
        <v>109</v>
      </c>
      <c r="S215" t="s">
        <v>488</v>
      </c>
      <c r="T215" t="s">
        <v>82</v>
      </c>
      <c r="U215" t="s"/>
      <c r="V215" t="s">
        <v>83</v>
      </c>
      <c r="W215" t="s">
        <v>98</v>
      </c>
      <c r="X215" t="s"/>
      <c r="Y215" t="s">
        <v>85</v>
      </c>
      <c r="Z215">
        <f>HYPERLINK("https://hotelmonitor-cachepage.eclerx.com/savepage/tk_15434946809643683_sr_2095.html","info")</f>
        <v/>
      </c>
      <c r="AA215" t="n">
        <v>270847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88</v>
      </c>
      <c r="AO215" t="s"/>
      <c r="AP215" t="n">
        <v>51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1814969</v>
      </c>
      <c r="AZ215" t="s">
        <v>485</v>
      </c>
      <c r="BA215" t="s"/>
      <c r="BB215" t="n">
        <v>638015</v>
      </c>
      <c r="BC215" t="n">
        <v>13.444567</v>
      </c>
      <c r="BD215" t="n">
        <v>52.504865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482</v>
      </c>
      <c r="F216" t="n">
        <v>1751498</v>
      </c>
      <c r="G216" t="s">
        <v>74</v>
      </c>
      <c r="H216" t="s">
        <v>75</v>
      </c>
      <c r="I216" t="s"/>
      <c r="J216" t="s">
        <v>74</v>
      </c>
      <c r="K216" t="n">
        <v>178</v>
      </c>
      <c r="L216" t="s">
        <v>76</v>
      </c>
      <c r="M216" t="s"/>
      <c r="N216" t="s">
        <v>487</v>
      </c>
      <c r="O216" t="s">
        <v>78</v>
      </c>
      <c r="P216" t="s">
        <v>484</v>
      </c>
      <c r="Q216" t="s"/>
      <c r="R216" t="s">
        <v>109</v>
      </c>
      <c r="S216" t="s">
        <v>488</v>
      </c>
      <c r="T216" t="s">
        <v>82</v>
      </c>
      <c r="U216" t="s"/>
      <c r="V216" t="s">
        <v>83</v>
      </c>
      <c r="W216" t="s">
        <v>98</v>
      </c>
      <c r="X216" t="s"/>
      <c r="Y216" t="s">
        <v>85</v>
      </c>
      <c r="Z216">
        <f>HYPERLINK("https://hotelmonitor-cachepage.eclerx.com/savepage/tk_15434946809643683_sr_2095.html","info")</f>
        <v/>
      </c>
      <c r="AA216" t="n">
        <v>270847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88</v>
      </c>
      <c r="AO216" t="s"/>
      <c r="AP216" t="n">
        <v>51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1814969</v>
      </c>
      <c r="AZ216" t="s">
        <v>485</v>
      </c>
      <c r="BA216" t="s"/>
      <c r="BB216" t="n">
        <v>638015</v>
      </c>
      <c r="BC216" t="n">
        <v>13.444567</v>
      </c>
      <c r="BD216" t="n">
        <v>52.504865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482</v>
      </c>
      <c r="F217" t="n">
        <v>1751498</v>
      </c>
      <c r="G217" t="s">
        <v>74</v>
      </c>
      <c r="H217" t="s">
        <v>75</v>
      </c>
      <c r="I217" t="s"/>
      <c r="J217" t="s">
        <v>74</v>
      </c>
      <c r="K217" t="n">
        <v>178</v>
      </c>
      <c r="L217" t="s">
        <v>76</v>
      </c>
      <c r="M217" t="s"/>
      <c r="N217" t="s">
        <v>489</v>
      </c>
      <c r="O217" t="s">
        <v>78</v>
      </c>
      <c r="P217" t="s">
        <v>484</v>
      </c>
      <c r="Q217" t="s"/>
      <c r="R217" t="s">
        <v>109</v>
      </c>
      <c r="S217" t="s">
        <v>488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HYPERLINK("https://hotelmonitor-cachepage.eclerx.com/savepage/tk_15434946809643683_sr_2095.html","info")</f>
        <v/>
      </c>
      <c r="AA217" t="n">
        <v>270847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88</v>
      </c>
      <c r="AO217" t="s"/>
      <c r="AP217" t="n">
        <v>51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1814969</v>
      </c>
      <c r="AZ217" t="s">
        <v>485</v>
      </c>
      <c r="BA217" t="s"/>
      <c r="BB217" t="n">
        <v>638015</v>
      </c>
      <c r="BC217" t="n">
        <v>13.444567</v>
      </c>
      <c r="BD217" t="n">
        <v>52.504865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482</v>
      </c>
      <c r="F218" t="n">
        <v>1751498</v>
      </c>
      <c r="G218" t="s">
        <v>74</v>
      </c>
      <c r="H218" t="s">
        <v>75</v>
      </c>
      <c r="I218" t="s"/>
      <c r="J218" t="s">
        <v>74</v>
      </c>
      <c r="K218" t="n">
        <v>208</v>
      </c>
      <c r="L218" t="s">
        <v>76</v>
      </c>
      <c r="M218" t="s"/>
      <c r="N218" t="s">
        <v>489</v>
      </c>
      <c r="O218" t="s">
        <v>78</v>
      </c>
      <c r="P218" t="s">
        <v>484</v>
      </c>
      <c r="Q218" t="s"/>
      <c r="R218" t="s">
        <v>109</v>
      </c>
      <c r="S218" t="s">
        <v>490</v>
      </c>
      <c r="T218" t="s">
        <v>82</v>
      </c>
      <c r="U218" t="s"/>
      <c r="V218" t="s">
        <v>83</v>
      </c>
      <c r="W218" t="s">
        <v>98</v>
      </c>
      <c r="X218" t="s"/>
      <c r="Y218" t="s">
        <v>85</v>
      </c>
      <c r="Z218">
        <f>HYPERLINK("https://hotelmonitor-cachepage.eclerx.com/savepage/tk_15434946809643683_sr_2095.html","info")</f>
        <v/>
      </c>
      <c r="AA218" t="n">
        <v>270847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88</v>
      </c>
      <c r="AO218" t="s"/>
      <c r="AP218" t="n">
        <v>51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1814969</v>
      </c>
      <c r="AZ218" t="s">
        <v>485</v>
      </c>
      <c r="BA218" t="s"/>
      <c r="BB218" t="n">
        <v>638015</v>
      </c>
      <c r="BC218" t="n">
        <v>13.444567</v>
      </c>
      <c r="BD218" t="n">
        <v>52.504865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491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76</v>
      </c>
      <c r="L219" t="s">
        <v>76</v>
      </c>
      <c r="M219" t="s"/>
      <c r="N219" t="s">
        <v>121</v>
      </c>
      <c r="O219" t="s">
        <v>78</v>
      </c>
      <c r="P219" t="s">
        <v>491</v>
      </c>
      <c r="Q219" t="s"/>
      <c r="R219" t="s">
        <v>80</v>
      </c>
      <c r="S219" t="s">
        <v>492</v>
      </c>
      <c r="T219" t="s">
        <v>82</v>
      </c>
      <c r="U219" t="s"/>
      <c r="V219" t="s">
        <v>83</v>
      </c>
      <c r="W219" t="s">
        <v>98</v>
      </c>
      <c r="X219" t="s"/>
      <c r="Y219" t="s">
        <v>85</v>
      </c>
      <c r="Z219">
        <f>HYPERLINK("https://hotelmonitor-cachepage.eclerx.com/savepage/tk_15434946568395982_sr_2095.html","info")</f>
        <v/>
      </c>
      <c r="AA219" t="n">
        <v>-2071632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88</v>
      </c>
      <c r="AO219" t="s"/>
      <c r="AP219" t="n">
        <v>37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2071632</v>
      </c>
      <c r="AZ219" t="s">
        <v>493</v>
      </c>
      <c r="BA219" t="s"/>
      <c r="BB219" t="n">
        <v>25046</v>
      </c>
      <c r="BC219" t="n">
        <v>13.32971</v>
      </c>
      <c r="BD219" t="n">
        <v>52.56948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491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78.40000000000001</v>
      </c>
      <c r="L220" t="s">
        <v>76</v>
      </c>
      <c r="M220" t="s"/>
      <c r="N220" t="s">
        <v>169</v>
      </c>
      <c r="O220" t="s">
        <v>78</v>
      </c>
      <c r="P220" t="s">
        <v>491</v>
      </c>
      <c r="Q220" t="s"/>
      <c r="R220" t="s">
        <v>80</v>
      </c>
      <c r="S220" t="s">
        <v>494</v>
      </c>
      <c r="T220" t="s">
        <v>82</v>
      </c>
      <c r="U220" t="s"/>
      <c r="V220" t="s">
        <v>83</v>
      </c>
      <c r="W220" t="s">
        <v>98</v>
      </c>
      <c r="X220" t="s"/>
      <c r="Y220" t="s">
        <v>85</v>
      </c>
      <c r="Z220">
        <f>HYPERLINK("https://hotelmonitor-cachepage.eclerx.com/savepage/tk_15434946568395982_sr_2095.html","info")</f>
        <v/>
      </c>
      <c r="AA220" t="n">
        <v>-2071632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88</v>
      </c>
      <c r="AO220" t="s"/>
      <c r="AP220" t="n">
        <v>37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2071632</v>
      </c>
      <c r="AZ220" t="s">
        <v>493</v>
      </c>
      <c r="BA220" t="s"/>
      <c r="BB220" t="n">
        <v>25046</v>
      </c>
      <c r="BC220" t="n">
        <v>13.32971</v>
      </c>
      <c r="BD220" t="n">
        <v>52.56948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495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135</v>
      </c>
      <c r="L221" t="s">
        <v>76</v>
      </c>
      <c r="M221" t="s"/>
      <c r="N221" t="s">
        <v>102</v>
      </c>
      <c r="O221" t="s">
        <v>78</v>
      </c>
      <c r="P221" t="s">
        <v>495</v>
      </c>
      <c r="Q221" t="s"/>
      <c r="R221" t="s">
        <v>80</v>
      </c>
      <c r="S221" t="s">
        <v>104</v>
      </c>
      <c r="T221" t="s">
        <v>82</v>
      </c>
      <c r="U221" t="s"/>
      <c r="V221" t="s">
        <v>83</v>
      </c>
      <c r="W221" t="s">
        <v>98</v>
      </c>
      <c r="X221" t="s"/>
      <c r="Y221" t="s">
        <v>85</v>
      </c>
      <c r="Z221">
        <f>HYPERLINK("https://hotelmonitor-cachepage.eclerx.com/savepage/tk_15434947075951583_sr_2095.html","info")</f>
        <v/>
      </c>
      <c r="AA221" t="n">
        <v>-2071646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88</v>
      </c>
      <c r="AO221" t="s"/>
      <c r="AP221" t="n">
        <v>67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2071646</v>
      </c>
      <c r="AZ221" t="s">
        <v>496</v>
      </c>
      <c r="BA221" t="s"/>
      <c r="BB221" t="n">
        <v>409439</v>
      </c>
      <c r="BC221" t="n">
        <v>13.379916</v>
      </c>
      <c r="BD221" t="n">
        <v>52.528863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497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68</v>
      </c>
      <c r="L222" t="s">
        <v>76</v>
      </c>
      <c r="M222" t="s"/>
      <c r="N222" t="s">
        <v>102</v>
      </c>
      <c r="O222" t="s">
        <v>78</v>
      </c>
      <c r="P222" t="s">
        <v>497</v>
      </c>
      <c r="Q222" t="s"/>
      <c r="R222" t="s">
        <v>80</v>
      </c>
      <c r="S222" t="s">
        <v>379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HYPERLINK("https://hotelmonitor-cachepage.eclerx.com/savepage/tk_1543494953864784_sr_2095.html","info")</f>
        <v/>
      </c>
      <c r="AA222" t="n">
        <v>-4481122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88</v>
      </c>
      <c r="AO222" t="s"/>
      <c r="AP222" t="n">
        <v>209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4481122</v>
      </c>
      <c r="AZ222" t="s">
        <v>498</v>
      </c>
      <c r="BA222" t="s"/>
      <c r="BB222" t="n">
        <v>865548</v>
      </c>
      <c r="BC222" t="n">
        <v>13.437268</v>
      </c>
      <c r="BD222" t="n">
        <v>52.508634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499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90</v>
      </c>
      <c r="L223" t="s">
        <v>76</v>
      </c>
      <c r="M223" t="s"/>
      <c r="N223" t="s">
        <v>121</v>
      </c>
      <c r="O223" t="s">
        <v>78</v>
      </c>
      <c r="P223" t="s">
        <v>499</v>
      </c>
      <c r="Q223" t="s"/>
      <c r="R223" t="s">
        <v>80</v>
      </c>
      <c r="S223" t="s">
        <v>500</v>
      </c>
      <c r="T223" t="s">
        <v>82</v>
      </c>
      <c r="U223" t="s"/>
      <c r="V223" t="s">
        <v>83</v>
      </c>
      <c r="W223" t="s">
        <v>98</v>
      </c>
      <c r="X223" t="s"/>
      <c r="Y223" t="s">
        <v>85</v>
      </c>
      <c r="Z223">
        <f>HYPERLINK("https://hotelmonitor-cachepage.eclerx.com/savepage/tk_15434947739277275_sr_2095.html","info")</f>
        <v/>
      </c>
      <c r="AA223" t="n">
        <v>-2071563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88</v>
      </c>
      <c r="AO223" t="s"/>
      <c r="AP223" t="n">
        <v>102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2071563</v>
      </c>
      <c r="AZ223" t="s">
        <v>501</v>
      </c>
      <c r="BA223" t="s"/>
      <c r="BB223" t="n">
        <v>697547</v>
      </c>
      <c r="BC223" t="n">
        <v>13.28085</v>
      </c>
      <c r="BD223" t="n">
        <v>52.514683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502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620</v>
      </c>
      <c r="L224" t="s">
        <v>76</v>
      </c>
      <c r="M224" t="s"/>
      <c r="N224" t="s">
        <v>503</v>
      </c>
      <c r="O224" t="s">
        <v>78</v>
      </c>
      <c r="P224" t="s">
        <v>502</v>
      </c>
      <c r="Q224" t="s"/>
      <c r="R224" t="s">
        <v>193</v>
      </c>
      <c r="S224" t="s">
        <v>422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HYPERLINK("https://hotelmonitor-cachepage.eclerx.com/savepage/tk_15434948371991255_sr_2095.html","info")</f>
        <v/>
      </c>
      <c r="AA224" t="n">
        <v>-6500517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88</v>
      </c>
      <c r="AO224" t="s"/>
      <c r="AP224" t="n">
        <v>140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6500517</v>
      </c>
      <c r="AZ224" t="s">
        <v>504</v>
      </c>
      <c r="BA224" t="s"/>
      <c r="BB224" t="n">
        <v>535561</v>
      </c>
      <c r="BC224" t="n">
        <v>13.346217</v>
      </c>
      <c r="BD224" t="n">
        <v>52.509408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502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620</v>
      </c>
      <c r="L225" t="s">
        <v>76</v>
      </c>
      <c r="M225" t="s"/>
      <c r="N225" t="s">
        <v>503</v>
      </c>
      <c r="O225" t="s">
        <v>78</v>
      </c>
      <c r="P225" t="s">
        <v>502</v>
      </c>
      <c r="Q225" t="s"/>
      <c r="R225" t="s">
        <v>193</v>
      </c>
      <c r="S225" t="s">
        <v>422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HYPERLINK("https://hotelmonitor-cachepage.eclerx.com/savepage/tk_15434948371991255_sr_2095.html","info")</f>
        <v/>
      </c>
      <c r="AA225" t="n">
        <v>-6500517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88</v>
      </c>
      <c r="AO225" t="s"/>
      <c r="AP225" t="n">
        <v>140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6500517</v>
      </c>
      <c r="AZ225" t="s">
        <v>504</v>
      </c>
      <c r="BA225" t="s"/>
      <c r="BB225" t="n">
        <v>535561</v>
      </c>
      <c r="BC225" t="n">
        <v>13.346217</v>
      </c>
      <c r="BD225" t="n">
        <v>52.509408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502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670</v>
      </c>
      <c r="L226" t="s">
        <v>76</v>
      </c>
      <c r="M226" t="s"/>
      <c r="N226" t="s">
        <v>503</v>
      </c>
      <c r="O226" t="s">
        <v>78</v>
      </c>
      <c r="P226" t="s">
        <v>502</v>
      </c>
      <c r="Q226" t="s"/>
      <c r="R226" t="s">
        <v>193</v>
      </c>
      <c r="S226" t="s">
        <v>425</v>
      </c>
      <c r="T226" t="s">
        <v>82</v>
      </c>
      <c r="U226" t="s"/>
      <c r="V226" t="s">
        <v>83</v>
      </c>
      <c r="W226" t="s">
        <v>98</v>
      </c>
      <c r="X226" t="s"/>
      <c r="Y226" t="s">
        <v>85</v>
      </c>
      <c r="Z226">
        <f>HYPERLINK("https://hotelmonitor-cachepage.eclerx.com/savepage/tk_15434948371991255_sr_2095.html","info")</f>
        <v/>
      </c>
      <c r="AA226" t="n">
        <v>-6500517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88</v>
      </c>
      <c r="AO226" t="s"/>
      <c r="AP226" t="n">
        <v>140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6500517</v>
      </c>
      <c r="AZ226" t="s">
        <v>504</v>
      </c>
      <c r="BA226" t="s"/>
      <c r="BB226" t="n">
        <v>535561</v>
      </c>
      <c r="BC226" t="n">
        <v>13.346217</v>
      </c>
      <c r="BD226" t="n">
        <v>52.509408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502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670</v>
      </c>
      <c r="L227" t="s">
        <v>76</v>
      </c>
      <c r="M227" t="s"/>
      <c r="N227" t="s">
        <v>503</v>
      </c>
      <c r="O227" t="s">
        <v>78</v>
      </c>
      <c r="P227" t="s">
        <v>502</v>
      </c>
      <c r="Q227" t="s"/>
      <c r="R227" t="s">
        <v>193</v>
      </c>
      <c r="S227" t="s">
        <v>425</v>
      </c>
      <c r="T227" t="s">
        <v>82</v>
      </c>
      <c r="U227" t="s"/>
      <c r="V227" t="s">
        <v>83</v>
      </c>
      <c r="W227" t="s">
        <v>98</v>
      </c>
      <c r="X227" t="s"/>
      <c r="Y227" t="s">
        <v>85</v>
      </c>
      <c r="Z227">
        <f>HYPERLINK("https://hotelmonitor-cachepage.eclerx.com/savepage/tk_15434948371991255_sr_2095.html","info")</f>
        <v/>
      </c>
      <c r="AA227" t="n">
        <v>-6500517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88</v>
      </c>
      <c r="AO227" t="s"/>
      <c r="AP227" t="n">
        <v>140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6500517</v>
      </c>
      <c r="AZ227" t="s">
        <v>504</v>
      </c>
      <c r="BA227" t="s"/>
      <c r="BB227" t="n">
        <v>535561</v>
      </c>
      <c r="BC227" t="n">
        <v>13.346217</v>
      </c>
      <c r="BD227" t="n">
        <v>52.509408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502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950</v>
      </c>
      <c r="L228" t="s">
        <v>76</v>
      </c>
      <c r="M228" t="s"/>
      <c r="N228" t="s">
        <v>505</v>
      </c>
      <c r="O228" t="s">
        <v>78</v>
      </c>
      <c r="P228" t="s">
        <v>502</v>
      </c>
      <c r="Q228" t="s"/>
      <c r="R228" t="s">
        <v>193</v>
      </c>
      <c r="S228" t="s">
        <v>506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HYPERLINK("https://hotelmonitor-cachepage.eclerx.com/savepage/tk_15434948371991255_sr_2095.html","info")</f>
        <v/>
      </c>
      <c r="AA228" t="n">
        <v>-6500517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88</v>
      </c>
      <c r="AO228" t="s"/>
      <c r="AP228" t="n">
        <v>140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6500517</v>
      </c>
      <c r="AZ228" t="s">
        <v>504</v>
      </c>
      <c r="BA228" t="s"/>
      <c r="BB228" t="n">
        <v>535561</v>
      </c>
      <c r="BC228" t="n">
        <v>13.346217</v>
      </c>
      <c r="BD228" t="n">
        <v>52.509408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502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950</v>
      </c>
      <c r="L229" t="s">
        <v>76</v>
      </c>
      <c r="M229" t="s"/>
      <c r="N229" t="s">
        <v>505</v>
      </c>
      <c r="O229" t="s">
        <v>78</v>
      </c>
      <c r="P229" t="s">
        <v>502</v>
      </c>
      <c r="Q229" t="s"/>
      <c r="R229" t="s">
        <v>193</v>
      </c>
      <c r="S229" t="s">
        <v>506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HYPERLINK("https://hotelmonitor-cachepage.eclerx.com/savepage/tk_15434948371991255_sr_2095.html","info")</f>
        <v/>
      </c>
      <c r="AA229" t="n">
        <v>-6500517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88</v>
      </c>
      <c r="AO229" t="s"/>
      <c r="AP229" t="n">
        <v>140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6500517</v>
      </c>
      <c r="AZ229" t="s">
        <v>504</v>
      </c>
      <c r="BA229" t="s"/>
      <c r="BB229" t="n">
        <v>535561</v>
      </c>
      <c r="BC229" t="n">
        <v>13.346217</v>
      </c>
      <c r="BD229" t="n">
        <v>52.509408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502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1000</v>
      </c>
      <c r="L230" t="s">
        <v>76</v>
      </c>
      <c r="M230" t="s"/>
      <c r="N230" t="s">
        <v>505</v>
      </c>
      <c r="O230" t="s">
        <v>78</v>
      </c>
      <c r="P230" t="s">
        <v>502</v>
      </c>
      <c r="Q230" t="s"/>
      <c r="R230" t="s">
        <v>193</v>
      </c>
      <c r="S230" t="s">
        <v>507</v>
      </c>
      <c r="T230" t="s">
        <v>82</v>
      </c>
      <c r="U230" t="s"/>
      <c r="V230" t="s">
        <v>83</v>
      </c>
      <c r="W230" t="s">
        <v>98</v>
      </c>
      <c r="X230" t="s"/>
      <c r="Y230" t="s">
        <v>85</v>
      </c>
      <c r="Z230">
        <f>HYPERLINK("https://hotelmonitor-cachepage.eclerx.com/savepage/tk_15434948371991255_sr_2095.html","info")</f>
        <v/>
      </c>
      <c r="AA230" t="n">
        <v>-6500517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88</v>
      </c>
      <c r="AO230" t="s"/>
      <c r="AP230" t="n">
        <v>140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6500517</v>
      </c>
      <c r="AZ230" t="s">
        <v>504</v>
      </c>
      <c r="BA230" t="s"/>
      <c r="BB230" t="n">
        <v>535561</v>
      </c>
      <c r="BC230" t="n">
        <v>13.346217</v>
      </c>
      <c r="BD230" t="n">
        <v>52.509408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502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1000</v>
      </c>
      <c r="L231" t="s">
        <v>76</v>
      </c>
      <c r="M231" t="s"/>
      <c r="N231" t="s">
        <v>505</v>
      </c>
      <c r="O231" t="s">
        <v>78</v>
      </c>
      <c r="P231" t="s">
        <v>502</v>
      </c>
      <c r="Q231" t="s"/>
      <c r="R231" t="s">
        <v>193</v>
      </c>
      <c r="S231" t="s">
        <v>507</v>
      </c>
      <c r="T231" t="s">
        <v>82</v>
      </c>
      <c r="U231" t="s"/>
      <c r="V231" t="s">
        <v>83</v>
      </c>
      <c r="W231" t="s">
        <v>98</v>
      </c>
      <c r="X231" t="s"/>
      <c r="Y231" t="s">
        <v>85</v>
      </c>
      <c r="Z231">
        <f>HYPERLINK("https://hotelmonitor-cachepage.eclerx.com/savepage/tk_15434948371991255_sr_2095.html","info")</f>
        <v/>
      </c>
      <c r="AA231" t="n">
        <v>-6500517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88</v>
      </c>
      <c r="AO231" t="s"/>
      <c r="AP231" t="n">
        <v>140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6500517</v>
      </c>
      <c r="AZ231" t="s">
        <v>504</v>
      </c>
      <c r="BA231" t="s"/>
      <c r="BB231" t="n">
        <v>535561</v>
      </c>
      <c r="BC231" t="n">
        <v>13.346217</v>
      </c>
      <c r="BD231" t="n">
        <v>52.509408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502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1800</v>
      </c>
      <c r="L232" t="s">
        <v>76</v>
      </c>
      <c r="M232" t="s"/>
      <c r="N232" t="s">
        <v>508</v>
      </c>
      <c r="O232" t="s">
        <v>78</v>
      </c>
      <c r="P232" t="s">
        <v>502</v>
      </c>
      <c r="Q232" t="s"/>
      <c r="R232" t="s">
        <v>193</v>
      </c>
      <c r="S232" t="s">
        <v>509</v>
      </c>
      <c r="T232" t="s">
        <v>82</v>
      </c>
      <c r="U232" t="s"/>
      <c r="V232" t="s">
        <v>83</v>
      </c>
      <c r="W232" t="s">
        <v>98</v>
      </c>
      <c r="X232" t="s"/>
      <c r="Y232" t="s">
        <v>85</v>
      </c>
      <c r="Z232">
        <f>HYPERLINK("https://hotelmonitor-cachepage.eclerx.com/savepage/tk_15434948371991255_sr_2095.html","info")</f>
        <v/>
      </c>
      <c r="AA232" t="n">
        <v>-6500517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88</v>
      </c>
      <c r="AO232" t="s"/>
      <c r="AP232" t="n">
        <v>140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6500517</v>
      </c>
      <c r="AZ232" t="s">
        <v>504</v>
      </c>
      <c r="BA232" t="s"/>
      <c r="BB232" t="n">
        <v>535561</v>
      </c>
      <c r="BC232" t="n">
        <v>13.346217</v>
      </c>
      <c r="BD232" t="n">
        <v>52.509408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502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1800</v>
      </c>
      <c r="L233" t="s">
        <v>76</v>
      </c>
      <c r="M233" t="s"/>
      <c r="N233" t="s">
        <v>508</v>
      </c>
      <c r="O233" t="s">
        <v>78</v>
      </c>
      <c r="P233" t="s">
        <v>502</v>
      </c>
      <c r="Q233" t="s"/>
      <c r="R233" t="s">
        <v>193</v>
      </c>
      <c r="S233" t="s">
        <v>509</v>
      </c>
      <c r="T233" t="s">
        <v>82</v>
      </c>
      <c r="U233" t="s"/>
      <c r="V233" t="s">
        <v>83</v>
      </c>
      <c r="W233" t="s">
        <v>98</v>
      </c>
      <c r="X233" t="s"/>
      <c r="Y233" t="s">
        <v>85</v>
      </c>
      <c r="Z233">
        <f>HYPERLINK("https://hotelmonitor-cachepage.eclerx.com/savepage/tk_15434948371991255_sr_2095.html","info")</f>
        <v/>
      </c>
      <c r="AA233" t="n">
        <v>-6500517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88</v>
      </c>
      <c r="AO233" t="s"/>
      <c r="AP233" t="n">
        <v>140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6500517</v>
      </c>
      <c r="AZ233" t="s">
        <v>504</v>
      </c>
      <c r="BA233" t="s"/>
      <c r="BB233" t="n">
        <v>535561</v>
      </c>
      <c r="BC233" t="n">
        <v>13.346217</v>
      </c>
      <c r="BD233" t="n">
        <v>52.509408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502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1800</v>
      </c>
      <c r="L234" t="s">
        <v>76</v>
      </c>
      <c r="M234" t="s"/>
      <c r="N234" t="s">
        <v>508</v>
      </c>
      <c r="O234" t="s">
        <v>78</v>
      </c>
      <c r="P234" t="s">
        <v>502</v>
      </c>
      <c r="Q234" t="s"/>
      <c r="R234" t="s">
        <v>193</v>
      </c>
      <c r="S234" t="s">
        <v>509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HYPERLINK("https://hotelmonitor-cachepage.eclerx.com/savepage/tk_15434948371991255_sr_2095.html","info")</f>
        <v/>
      </c>
      <c r="AA234" t="n">
        <v>-6500517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88</v>
      </c>
      <c r="AO234" t="s"/>
      <c r="AP234" t="n">
        <v>140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6500517</v>
      </c>
      <c r="AZ234" t="s">
        <v>504</v>
      </c>
      <c r="BA234" t="s"/>
      <c r="BB234" t="n">
        <v>535561</v>
      </c>
      <c r="BC234" t="n">
        <v>13.346217</v>
      </c>
      <c r="BD234" t="n">
        <v>52.509408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502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1800</v>
      </c>
      <c r="L235" t="s">
        <v>76</v>
      </c>
      <c r="M235" t="s"/>
      <c r="N235" t="s">
        <v>508</v>
      </c>
      <c r="O235" t="s">
        <v>78</v>
      </c>
      <c r="P235" t="s">
        <v>502</v>
      </c>
      <c r="Q235" t="s"/>
      <c r="R235" t="s">
        <v>193</v>
      </c>
      <c r="S235" t="s">
        <v>509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HYPERLINK("https://hotelmonitor-cachepage.eclerx.com/savepage/tk_15434948371991255_sr_2095.html","info")</f>
        <v/>
      </c>
      <c r="AA235" t="n">
        <v>-6500517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88</v>
      </c>
      <c r="AO235" t="s"/>
      <c r="AP235" t="n">
        <v>140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6500517</v>
      </c>
      <c r="AZ235" t="s">
        <v>504</v>
      </c>
      <c r="BA235" t="s"/>
      <c r="BB235" t="n">
        <v>535561</v>
      </c>
      <c r="BC235" t="n">
        <v>13.346217</v>
      </c>
      <c r="BD235" t="n">
        <v>52.509408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502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2900</v>
      </c>
      <c r="L236" t="s">
        <v>76</v>
      </c>
      <c r="M236" t="s"/>
      <c r="N236" t="s">
        <v>510</v>
      </c>
      <c r="O236" t="s">
        <v>78</v>
      </c>
      <c r="P236" t="s">
        <v>502</v>
      </c>
      <c r="Q236" t="s"/>
      <c r="R236" t="s">
        <v>193</v>
      </c>
      <c r="S236" t="s">
        <v>511</v>
      </c>
      <c r="T236" t="s">
        <v>82</v>
      </c>
      <c r="U236" t="s"/>
      <c r="V236" t="s">
        <v>83</v>
      </c>
      <c r="W236" t="s">
        <v>98</v>
      </c>
      <c r="X236" t="s"/>
      <c r="Y236" t="s">
        <v>85</v>
      </c>
      <c r="Z236">
        <f>HYPERLINK("https://hotelmonitor-cachepage.eclerx.com/savepage/tk_15434948371991255_sr_2095.html","info")</f>
        <v/>
      </c>
      <c r="AA236" t="n">
        <v>-6500517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88</v>
      </c>
      <c r="AO236" t="s"/>
      <c r="AP236" t="n">
        <v>140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6500517</v>
      </c>
      <c r="AZ236" t="s">
        <v>504</v>
      </c>
      <c r="BA236" t="s"/>
      <c r="BB236" t="n">
        <v>535561</v>
      </c>
      <c r="BC236" t="n">
        <v>13.346217</v>
      </c>
      <c r="BD236" t="n">
        <v>52.509408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502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2900</v>
      </c>
      <c r="L237" t="s">
        <v>76</v>
      </c>
      <c r="M237" t="s"/>
      <c r="N237" t="s">
        <v>510</v>
      </c>
      <c r="O237" t="s">
        <v>78</v>
      </c>
      <c r="P237" t="s">
        <v>502</v>
      </c>
      <c r="Q237" t="s"/>
      <c r="R237" t="s">
        <v>193</v>
      </c>
      <c r="S237" t="s">
        <v>511</v>
      </c>
      <c r="T237" t="s">
        <v>82</v>
      </c>
      <c r="U237" t="s"/>
      <c r="V237" t="s">
        <v>83</v>
      </c>
      <c r="W237" t="s">
        <v>98</v>
      </c>
      <c r="X237" t="s"/>
      <c r="Y237" t="s">
        <v>85</v>
      </c>
      <c r="Z237">
        <f>HYPERLINK("https://hotelmonitor-cachepage.eclerx.com/savepage/tk_15434948371991255_sr_2095.html","info")</f>
        <v/>
      </c>
      <c r="AA237" t="n">
        <v>-6500517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88</v>
      </c>
      <c r="AO237" t="s"/>
      <c r="AP237" t="n">
        <v>140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6500517</v>
      </c>
      <c r="AZ237" t="s">
        <v>504</v>
      </c>
      <c r="BA237" t="s"/>
      <c r="BB237" t="n">
        <v>535561</v>
      </c>
      <c r="BC237" t="n">
        <v>13.346217</v>
      </c>
      <c r="BD237" t="n">
        <v>52.509408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502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2900</v>
      </c>
      <c r="L238" t="s">
        <v>76</v>
      </c>
      <c r="M238" t="s"/>
      <c r="N238" t="s">
        <v>510</v>
      </c>
      <c r="O238" t="s">
        <v>78</v>
      </c>
      <c r="P238" t="s">
        <v>502</v>
      </c>
      <c r="Q238" t="s"/>
      <c r="R238" t="s">
        <v>193</v>
      </c>
      <c r="S238" t="s">
        <v>511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HYPERLINK("https://hotelmonitor-cachepage.eclerx.com/savepage/tk_15434948371991255_sr_2095.html","info")</f>
        <v/>
      </c>
      <c r="AA238" t="n">
        <v>-6500517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88</v>
      </c>
      <c r="AO238" t="s"/>
      <c r="AP238" t="n">
        <v>140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6500517</v>
      </c>
      <c r="AZ238" t="s">
        <v>504</v>
      </c>
      <c r="BA238" t="s"/>
      <c r="BB238" t="n">
        <v>535561</v>
      </c>
      <c r="BC238" t="n">
        <v>13.346217</v>
      </c>
      <c r="BD238" t="n">
        <v>52.509408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502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2900</v>
      </c>
      <c r="L239" t="s">
        <v>76</v>
      </c>
      <c r="M239" t="s"/>
      <c r="N239" t="s">
        <v>510</v>
      </c>
      <c r="O239" t="s">
        <v>78</v>
      </c>
      <c r="P239" t="s">
        <v>502</v>
      </c>
      <c r="Q239" t="s"/>
      <c r="R239" t="s">
        <v>193</v>
      </c>
      <c r="S239" t="s">
        <v>511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HYPERLINK("https://hotelmonitor-cachepage.eclerx.com/savepage/tk_15434948371991255_sr_2095.html","info")</f>
        <v/>
      </c>
      <c r="AA239" t="n">
        <v>-6500517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88</v>
      </c>
      <c r="AO239" t="s"/>
      <c r="AP239" t="n">
        <v>140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6500517</v>
      </c>
      <c r="AZ239" t="s">
        <v>504</v>
      </c>
      <c r="BA239" t="s"/>
      <c r="BB239" t="n">
        <v>535561</v>
      </c>
      <c r="BC239" t="n">
        <v>13.346217</v>
      </c>
      <c r="BD239" t="n">
        <v>52.509408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512</v>
      </c>
      <c r="F240" t="n">
        <v>2173604</v>
      </c>
      <c r="G240" t="s">
        <v>74</v>
      </c>
      <c r="H240" t="s">
        <v>75</v>
      </c>
      <c r="I240" t="s"/>
      <c r="J240" t="s">
        <v>74</v>
      </c>
      <c r="K240" t="n">
        <v>109</v>
      </c>
      <c r="L240" t="s">
        <v>76</v>
      </c>
      <c r="M240" t="s"/>
      <c r="N240" t="s">
        <v>513</v>
      </c>
      <c r="O240" t="s">
        <v>78</v>
      </c>
      <c r="P240" t="s">
        <v>514</v>
      </c>
      <c r="Q240" t="s"/>
      <c r="R240" t="s">
        <v>103</v>
      </c>
      <c r="S240" t="s">
        <v>277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HYPERLINK("https://hotelmonitor-cachepage.eclerx.com/savepage/tk_1543494601878314_sr_2095.html","info")</f>
        <v/>
      </c>
      <c r="AA240" t="n">
        <v>228054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88</v>
      </c>
      <c r="AO240" t="s"/>
      <c r="AP240" t="n">
        <v>2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2071549</v>
      </c>
      <c r="AZ240" t="s">
        <v>515</v>
      </c>
      <c r="BA240" t="s"/>
      <c r="BB240" t="n">
        <v>72945</v>
      </c>
      <c r="BC240" t="n">
        <v>13.429745</v>
      </c>
      <c r="BD240" t="n">
        <v>52.510011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512</v>
      </c>
      <c r="F241" t="n">
        <v>2173604</v>
      </c>
      <c r="G241" t="s">
        <v>74</v>
      </c>
      <c r="H241" t="s">
        <v>75</v>
      </c>
      <c r="I241" t="s"/>
      <c r="J241" t="s">
        <v>74</v>
      </c>
      <c r="K241" t="n">
        <v>109</v>
      </c>
      <c r="L241" t="s">
        <v>76</v>
      </c>
      <c r="M241" t="s"/>
      <c r="N241" t="s">
        <v>516</v>
      </c>
      <c r="O241" t="s">
        <v>78</v>
      </c>
      <c r="P241" t="s">
        <v>514</v>
      </c>
      <c r="Q241" t="s"/>
      <c r="R241" t="s">
        <v>103</v>
      </c>
      <c r="S241" t="s">
        <v>277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HYPERLINK("https://hotelmonitor-cachepage.eclerx.com/savepage/tk_1543494601878314_sr_2095.html","info")</f>
        <v/>
      </c>
      <c r="AA241" t="n">
        <v>228054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88</v>
      </c>
      <c r="AO241" t="s"/>
      <c r="AP241" t="n">
        <v>2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2071549</v>
      </c>
      <c r="AZ241" t="s">
        <v>515</v>
      </c>
      <c r="BA241" t="s"/>
      <c r="BB241" t="n">
        <v>72945</v>
      </c>
      <c r="BC241" t="n">
        <v>13.429745</v>
      </c>
      <c r="BD241" t="n">
        <v>52.510011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512</v>
      </c>
      <c r="F242" t="n">
        <v>2173604</v>
      </c>
      <c r="G242" t="s">
        <v>74</v>
      </c>
      <c r="H242" t="s">
        <v>75</v>
      </c>
      <c r="I242" t="s"/>
      <c r="J242" t="s">
        <v>74</v>
      </c>
      <c r="K242" t="n">
        <v>109</v>
      </c>
      <c r="L242" t="s">
        <v>76</v>
      </c>
      <c r="M242" t="s"/>
      <c r="N242" t="s">
        <v>517</v>
      </c>
      <c r="O242" t="s">
        <v>78</v>
      </c>
      <c r="P242" t="s">
        <v>514</v>
      </c>
      <c r="Q242" t="s"/>
      <c r="R242" t="s">
        <v>103</v>
      </c>
      <c r="S242" t="s">
        <v>277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HYPERLINK("https://hotelmonitor-cachepage.eclerx.com/savepage/tk_1543494601878314_sr_2095.html","info")</f>
        <v/>
      </c>
      <c r="AA242" t="n">
        <v>228054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88</v>
      </c>
      <c r="AO242" t="s"/>
      <c r="AP242" t="n">
        <v>2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2071549</v>
      </c>
      <c r="AZ242" t="s">
        <v>515</v>
      </c>
      <c r="BA242" t="s"/>
      <c r="BB242" t="n">
        <v>72945</v>
      </c>
      <c r="BC242" t="n">
        <v>13.429745</v>
      </c>
      <c r="BD242" t="n">
        <v>52.510011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512</v>
      </c>
      <c r="F243" t="n">
        <v>2173604</v>
      </c>
      <c r="G243" t="s">
        <v>74</v>
      </c>
      <c r="H243" t="s">
        <v>75</v>
      </c>
      <c r="I243" t="s"/>
      <c r="J243" t="s">
        <v>74</v>
      </c>
      <c r="K243" t="n">
        <v>131</v>
      </c>
      <c r="L243" t="s">
        <v>76</v>
      </c>
      <c r="M243" t="s"/>
      <c r="N243" t="s">
        <v>513</v>
      </c>
      <c r="O243" t="s">
        <v>78</v>
      </c>
      <c r="P243" t="s">
        <v>514</v>
      </c>
      <c r="Q243" t="s"/>
      <c r="R243" t="s">
        <v>103</v>
      </c>
      <c r="S243" t="s">
        <v>81</v>
      </c>
      <c r="T243" t="s">
        <v>82</v>
      </c>
      <c r="U243" t="s"/>
      <c r="V243" t="s">
        <v>83</v>
      </c>
      <c r="W243" t="s">
        <v>98</v>
      </c>
      <c r="X243" t="s"/>
      <c r="Y243" t="s">
        <v>85</v>
      </c>
      <c r="Z243">
        <f>HYPERLINK("https://hotelmonitor-cachepage.eclerx.com/savepage/tk_1543494601878314_sr_2095.html","info")</f>
        <v/>
      </c>
      <c r="AA243" t="n">
        <v>228054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88</v>
      </c>
      <c r="AO243" t="s"/>
      <c r="AP243" t="n">
        <v>2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2071549</v>
      </c>
      <c r="AZ243" t="s">
        <v>515</v>
      </c>
      <c r="BA243" t="s"/>
      <c r="BB243" t="n">
        <v>72945</v>
      </c>
      <c r="BC243" t="n">
        <v>13.429745</v>
      </c>
      <c r="BD243" t="n">
        <v>52.510011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512</v>
      </c>
      <c r="F244" t="n">
        <v>2173604</v>
      </c>
      <c r="G244" t="s">
        <v>74</v>
      </c>
      <c r="H244" t="s">
        <v>75</v>
      </c>
      <c r="I244" t="s"/>
      <c r="J244" t="s">
        <v>74</v>
      </c>
      <c r="K244" t="n">
        <v>131</v>
      </c>
      <c r="L244" t="s">
        <v>76</v>
      </c>
      <c r="M244" t="s"/>
      <c r="N244" t="s">
        <v>516</v>
      </c>
      <c r="O244" t="s">
        <v>78</v>
      </c>
      <c r="P244" t="s">
        <v>514</v>
      </c>
      <c r="Q244" t="s"/>
      <c r="R244" t="s">
        <v>103</v>
      </c>
      <c r="S244" t="s">
        <v>81</v>
      </c>
      <c r="T244" t="s">
        <v>82</v>
      </c>
      <c r="U244" t="s"/>
      <c r="V244" t="s">
        <v>83</v>
      </c>
      <c r="W244" t="s">
        <v>98</v>
      </c>
      <c r="X244" t="s"/>
      <c r="Y244" t="s">
        <v>85</v>
      </c>
      <c r="Z244">
        <f>HYPERLINK("https://hotelmonitor-cachepage.eclerx.com/savepage/tk_1543494601878314_sr_2095.html","info")</f>
        <v/>
      </c>
      <c r="AA244" t="n">
        <v>228054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88</v>
      </c>
      <c r="AO244" t="s"/>
      <c r="AP244" t="n">
        <v>2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2071549</v>
      </c>
      <c r="AZ244" t="s">
        <v>515</v>
      </c>
      <c r="BA244" t="s"/>
      <c r="BB244" t="n">
        <v>72945</v>
      </c>
      <c r="BC244" t="n">
        <v>13.429745</v>
      </c>
      <c r="BD244" t="n">
        <v>52.510011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512</v>
      </c>
      <c r="F245" t="n">
        <v>2173604</v>
      </c>
      <c r="G245" t="s">
        <v>74</v>
      </c>
      <c r="H245" t="s">
        <v>75</v>
      </c>
      <c r="I245" t="s"/>
      <c r="J245" t="s">
        <v>74</v>
      </c>
      <c r="K245" t="n">
        <v>131</v>
      </c>
      <c r="L245" t="s">
        <v>76</v>
      </c>
      <c r="M245" t="s"/>
      <c r="N245" t="s">
        <v>517</v>
      </c>
      <c r="O245" t="s">
        <v>78</v>
      </c>
      <c r="P245" t="s">
        <v>514</v>
      </c>
      <c r="Q245" t="s"/>
      <c r="R245" t="s">
        <v>103</v>
      </c>
      <c r="S245" t="s">
        <v>81</v>
      </c>
      <c r="T245" t="s">
        <v>82</v>
      </c>
      <c r="U245" t="s"/>
      <c r="V245" t="s">
        <v>83</v>
      </c>
      <c r="W245" t="s">
        <v>98</v>
      </c>
      <c r="X245" t="s"/>
      <c r="Y245" t="s">
        <v>85</v>
      </c>
      <c r="Z245">
        <f>HYPERLINK("https://hotelmonitor-cachepage.eclerx.com/savepage/tk_1543494601878314_sr_2095.html","info")</f>
        <v/>
      </c>
      <c r="AA245" t="n">
        <v>228054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88</v>
      </c>
      <c r="AO245" t="s"/>
      <c r="AP245" t="n">
        <v>2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2071549</v>
      </c>
      <c r="AZ245" t="s">
        <v>515</v>
      </c>
      <c r="BA245" t="s"/>
      <c r="BB245" t="n">
        <v>72945</v>
      </c>
      <c r="BC245" t="n">
        <v>13.429745</v>
      </c>
      <c r="BD245" t="n">
        <v>52.510011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518</v>
      </c>
      <c r="F246" t="n">
        <v>755288</v>
      </c>
      <c r="G246" t="s">
        <v>74</v>
      </c>
      <c r="H246" t="s">
        <v>75</v>
      </c>
      <c r="I246" t="s"/>
      <c r="J246" t="s">
        <v>74</v>
      </c>
      <c r="K246" t="n">
        <v>127.05</v>
      </c>
      <c r="L246" t="s">
        <v>76</v>
      </c>
      <c r="M246" t="s"/>
      <c r="N246" t="s">
        <v>519</v>
      </c>
      <c r="O246" t="s">
        <v>78</v>
      </c>
      <c r="P246" t="s">
        <v>520</v>
      </c>
      <c r="Q246" t="s"/>
      <c r="R246" t="s">
        <v>80</v>
      </c>
      <c r="S246" t="s">
        <v>521</v>
      </c>
      <c r="T246" t="s">
        <v>82</v>
      </c>
      <c r="U246" t="s"/>
      <c r="V246" t="s">
        <v>83</v>
      </c>
      <c r="W246" t="s">
        <v>98</v>
      </c>
      <c r="X246" t="s"/>
      <c r="Y246" t="s">
        <v>85</v>
      </c>
      <c r="Z246">
        <f>HYPERLINK("https://hotelmonitor-cachepage.eclerx.com/savepage/tk_15434947126928558_sr_2095.html","info")</f>
        <v/>
      </c>
      <c r="AA246" t="n">
        <v>142936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88</v>
      </c>
      <c r="AO246" t="s"/>
      <c r="AP246" t="n">
        <v>69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955185</v>
      </c>
      <c r="AZ246" t="s">
        <v>522</v>
      </c>
      <c r="BA246" t="s"/>
      <c r="BB246" t="n">
        <v>464099</v>
      </c>
      <c r="BC246" t="n">
        <v>13.326033</v>
      </c>
      <c r="BD246" t="n">
        <v>52.504895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518</v>
      </c>
      <c r="F247" t="n">
        <v>755288</v>
      </c>
      <c r="G247" t="s">
        <v>74</v>
      </c>
      <c r="H247" t="s">
        <v>75</v>
      </c>
      <c r="I247" t="s"/>
      <c r="J247" t="s">
        <v>74</v>
      </c>
      <c r="K247" t="n">
        <v>127.05</v>
      </c>
      <c r="L247" t="s">
        <v>76</v>
      </c>
      <c r="M247" t="s"/>
      <c r="N247" t="s">
        <v>523</v>
      </c>
      <c r="O247" t="s">
        <v>78</v>
      </c>
      <c r="P247" t="s">
        <v>520</v>
      </c>
      <c r="Q247" t="s"/>
      <c r="R247" t="s">
        <v>80</v>
      </c>
      <c r="S247" t="s">
        <v>521</v>
      </c>
      <c r="T247" t="s">
        <v>82</v>
      </c>
      <c r="U247" t="s"/>
      <c r="V247" t="s">
        <v>83</v>
      </c>
      <c r="W247" t="s">
        <v>98</v>
      </c>
      <c r="X247" t="s"/>
      <c r="Y247" t="s">
        <v>85</v>
      </c>
      <c r="Z247">
        <f>HYPERLINK("https://hotelmonitor-cachepage.eclerx.com/savepage/tk_15434947126928558_sr_2095.html","info")</f>
        <v/>
      </c>
      <c r="AA247" t="n">
        <v>142936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88</v>
      </c>
      <c r="AO247" t="s"/>
      <c r="AP247" t="n">
        <v>69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955185</v>
      </c>
      <c r="AZ247" t="s">
        <v>522</v>
      </c>
      <c r="BA247" t="s"/>
      <c r="BB247" t="n">
        <v>464099</v>
      </c>
      <c r="BC247" t="n">
        <v>13.326033</v>
      </c>
      <c r="BD247" t="n">
        <v>52.504895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518</v>
      </c>
      <c r="F248" t="n">
        <v>755288</v>
      </c>
      <c r="G248" t="s">
        <v>74</v>
      </c>
      <c r="H248" t="s">
        <v>75</v>
      </c>
      <c r="I248" t="s"/>
      <c r="J248" t="s">
        <v>74</v>
      </c>
      <c r="K248" t="n">
        <v>127.05</v>
      </c>
      <c r="L248" t="s">
        <v>76</v>
      </c>
      <c r="M248" t="s"/>
      <c r="N248" t="s">
        <v>524</v>
      </c>
      <c r="O248" t="s">
        <v>78</v>
      </c>
      <c r="P248" t="s">
        <v>520</v>
      </c>
      <c r="Q248" t="s"/>
      <c r="R248" t="s">
        <v>80</v>
      </c>
      <c r="S248" t="s">
        <v>521</v>
      </c>
      <c r="T248" t="s">
        <v>82</v>
      </c>
      <c r="U248" t="s"/>
      <c r="V248" t="s">
        <v>83</v>
      </c>
      <c r="W248" t="s">
        <v>98</v>
      </c>
      <c r="X248" t="s"/>
      <c r="Y248" t="s">
        <v>85</v>
      </c>
      <c r="Z248">
        <f>HYPERLINK("https://hotelmonitor-cachepage.eclerx.com/savepage/tk_15434947126928558_sr_2095.html","info")</f>
        <v/>
      </c>
      <c r="AA248" t="n">
        <v>142936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88</v>
      </c>
      <c r="AO248" t="s"/>
      <c r="AP248" t="n">
        <v>69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955185</v>
      </c>
      <c r="AZ248" t="s">
        <v>522</v>
      </c>
      <c r="BA248" t="s"/>
      <c r="BB248" t="n">
        <v>464099</v>
      </c>
      <c r="BC248" t="n">
        <v>13.326033</v>
      </c>
      <c r="BD248" t="n">
        <v>52.504895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518</v>
      </c>
      <c r="F249" t="n">
        <v>755288</v>
      </c>
      <c r="G249" t="s">
        <v>74</v>
      </c>
      <c r="H249" t="s">
        <v>75</v>
      </c>
      <c r="I249" t="s"/>
      <c r="J249" t="s">
        <v>74</v>
      </c>
      <c r="K249" t="n">
        <v>127.05</v>
      </c>
      <c r="L249" t="s">
        <v>76</v>
      </c>
      <c r="M249" t="s"/>
      <c r="N249" t="s">
        <v>525</v>
      </c>
      <c r="O249" t="s">
        <v>78</v>
      </c>
      <c r="P249" t="s">
        <v>520</v>
      </c>
      <c r="Q249" t="s"/>
      <c r="R249" t="s">
        <v>80</v>
      </c>
      <c r="S249" t="s">
        <v>521</v>
      </c>
      <c r="T249" t="s">
        <v>82</v>
      </c>
      <c r="U249" t="s"/>
      <c r="V249" t="s">
        <v>83</v>
      </c>
      <c r="W249" t="s">
        <v>98</v>
      </c>
      <c r="X249" t="s"/>
      <c r="Y249" t="s">
        <v>85</v>
      </c>
      <c r="Z249">
        <f>HYPERLINK("https://hotelmonitor-cachepage.eclerx.com/savepage/tk_15434947126928558_sr_2095.html","info")</f>
        <v/>
      </c>
      <c r="AA249" t="n">
        <v>142936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88</v>
      </c>
      <c r="AO249" t="s"/>
      <c r="AP249" t="n">
        <v>69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955185</v>
      </c>
      <c r="AZ249" t="s">
        <v>522</v>
      </c>
      <c r="BA249" t="s"/>
      <c r="BB249" t="n">
        <v>464099</v>
      </c>
      <c r="BC249" t="n">
        <v>13.326033</v>
      </c>
      <c r="BD249" t="n">
        <v>52.504895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526</v>
      </c>
      <c r="F250" t="n">
        <v>529927</v>
      </c>
      <c r="G250" t="s">
        <v>74</v>
      </c>
      <c r="H250" t="s">
        <v>75</v>
      </c>
      <c r="I250" t="s"/>
      <c r="J250" t="s">
        <v>74</v>
      </c>
      <c r="K250" t="n">
        <v>159</v>
      </c>
      <c r="L250" t="s">
        <v>76</v>
      </c>
      <c r="M250" t="s"/>
      <c r="N250" t="s">
        <v>303</v>
      </c>
      <c r="O250" t="s">
        <v>78</v>
      </c>
      <c r="P250" t="s">
        <v>527</v>
      </c>
      <c r="Q250" t="s"/>
      <c r="R250" t="s">
        <v>80</v>
      </c>
      <c r="S250" t="s">
        <v>320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HYPERLINK("https://hotelmonitor-cachepage.eclerx.com/savepage/tk_15434950083466525_sr_2095.html","info")</f>
        <v/>
      </c>
      <c r="AA250" t="n">
        <v>7272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88</v>
      </c>
      <c r="AO250" t="s"/>
      <c r="AP250" t="n">
        <v>238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2189853</v>
      </c>
      <c r="AZ250" t="s">
        <v>528</v>
      </c>
      <c r="BA250" t="s"/>
      <c r="BB250" t="n">
        <v>21579</v>
      </c>
      <c r="BC250" t="n">
        <v>13.331317</v>
      </c>
      <c r="BD250" t="n">
        <v>52.501341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529</v>
      </c>
      <c r="F251" t="n">
        <v>1268377</v>
      </c>
      <c r="G251" t="s">
        <v>74</v>
      </c>
      <c r="H251" t="s">
        <v>75</v>
      </c>
      <c r="I251" t="s"/>
      <c r="J251" t="s">
        <v>74</v>
      </c>
      <c r="K251" t="n">
        <v>166.95</v>
      </c>
      <c r="L251" t="s">
        <v>76</v>
      </c>
      <c r="M251" t="s"/>
      <c r="N251" t="s">
        <v>530</v>
      </c>
      <c r="O251" t="s">
        <v>78</v>
      </c>
      <c r="P251" t="s">
        <v>531</v>
      </c>
      <c r="Q251" t="s"/>
      <c r="R251" t="s">
        <v>109</v>
      </c>
      <c r="S251" t="s">
        <v>532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HYPERLINK("https://hotelmonitor-cachepage.eclerx.com/savepage/tk_1543494929354246_sr_2095.html","info")</f>
        <v/>
      </c>
      <c r="AA251" t="n">
        <v>191091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88</v>
      </c>
      <c r="AO251" t="s"/>
      <c r="AP251" t="n">
        <v>194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1614164</v>
      </c>
      <c r="AZ251" t="s">
        <v>533</v>
      </c>
      <c r="BA251" t="s"/>
      <c r="BB251" t="n">
        <v>546804</v>
      </c>
      <c r="BC251" t="n">
        <v>13.32783</v>
      </c>
      <c r="BD251" t="n">
        <v>52.50779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529</v>
      </c>
      <c r="F252" t="n">
        <v>1268377</v>
      </c>
      <c r="G252" t="s">
        <v>74</v>
      </c>
      <c r="H252" t="s">
        <v>75</v>
      </c>
      <c r="I252" t="s"/>
      <c r="J252" t="s">
        <v>74</v>
      </c>
      <c r="K252" t="n">
        <v>179.55</v>
      </c>
      <c r="L252" t="s">
        <v>76</v>
      </c>
      <c r="M252" t="s"/>
      <c r="N252" t="s">
        <v>534</v>
      </c>
      <c r="O252" t="s">
        <v>78</v>
      </c>
      <c r="P252" t="s">
        <v>531</v>
      </c>
      <c r="Q252" t="s"/>
      <c r="R252" t="s">
        <v>109</v>
      </c>
      <c r="S252" t="s">
        <v>535</v>
      </c>
      <c r="T252" t="s">
        <v>82</v>
      </c>
      <c r="U252" t="s"/>
      <c r="V252" t="s">
        <v>83</v>
      </c>
      <c r="W252" t="s">
        <v>98</v>
      </c>
      <c r="X252" t="s"/>
      <c r="Y252" t="s">
        <v>85</v>
      </c>
      <c r="Z252">
        <f>HYPERLINK("https://hotelmonitor-cachepage.eclerx.com/savepage/tk_1543494929354246_sr_2095.html","info")</f>
        <v/>
      </c>
      <c r="AA252" t="n">
        <v>191091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88</v>
      </c>
      <c r="AO252" t="s"/>
      <c r="AP252" t="n">
        <v>194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1614164</v>
      </c>
      <c r="AZ252" t="s">
        <v>533</v>
      </c>
      <c r="BA252" t="s"/>
      <c r="BB252" t="n">
        <v>546804</v>
      </c>
      <c r="BC252" t="n">
        <v>13.32783</v>
      </c>
      <c r="BD252" t="n">
        <v>52.50779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529</v>
      </c>
      <c r="F253" t="n">
        <v>1268377</v>
      </c>
      <c r="G253" t="s">
        <v>74</v>
      </c>
      <c r="H253" t="s">
        <v>75</v>
      </c>
      <c r="I253" t="s"/>
      <c r="J253" t="s">
        <v>74</v>
      </c>
      <c r="K253" t="n">
        <v>187.95</v>
      </c>
      <c r="L253" t="s">
        <v>76</v>
      </c>
      <c r="M253" t="s"/>
      <c r="N253" t="s">
        <v>536</v>
      </c>
      <c r="O253" t="s">
        <v>78</v>
      </c>
      <c r="P253" t="s">
        <v>531</v>
      </c>
      <c r="Q253" t="s"/>
      <c r="R253" t="s">
        <v>109</v>
      </c>
      <c r="S253" t="s">
        <v>537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HYPERLINK("https://hotelmonitor-cachepage.eclerx.com/savepage/tk_1543494929354246_sr_2095.html","info")</f>
        <v/>
      </c>
      <c r="AA253" t="n">
        <v>191091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88</v>
      </c>
      <c r="AO253" t="s"/>
      <c r="AP253" t="n">
        <v>194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1614164</v>
      </c>
      <c r="AZ253" t="s">
        <v>533</v>
      </c>
      <c r="BA253" t="s"/>
      <c r="BB253" t="n">
        <v>546804</v>
      </c>
      <c r="BC253" t="n">
        <v>13.32783</v>
      </c>
      <c r="BD253" t="n">
        <v>52.50779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529</v>
      </c>
      <c r="F254" t="n">
        <v>1268377</v>
      </c>
      <c r="G254" t="s">
        <v>74</v>
      </c>
      <c r="H254" t="s">
        <v>75</v>
      </c>
      <c r="I254" t="s"/>
      <c r="J254" t="s">
        <v>74</v>
      </c>
      <c r="K254" t="n">
        <v>200.55</v>
      </c>
      <c r="L254" t="s">
        <v>76</v>
      </c>
      <c r="M254" t="s"/>
      <c r="N254" t="s">
        <v>536</v>
      </c>
      <c r="O254" t="s">
        <v>78</v>
      </c>
      <c r="P254" t="s">
        <v>531</v>
      </c>
      <c r="Q254" t="s"/>
      <c r="R254" t="s">
        <v>109</v>
      </c>
      <c r="S254" t="s">
        <v>538</v>
      </c>
      <c r="T254" t="s">
        <v>82</v>
      </c>
      <c r="U254" t="s"/>
      <c r="V254" t="s">
        <v>83</v>
      </c>
      <c r="W254" t="s">
        <v>98</v>
      </c>
      <c r="X254" t="s"/>
      <c r="Y254" t="s">
        <v>85</v>
      </c>
      <c r="Z254">
        <f>HYPERLINK("https://hotelmonitor-cachepage.eclerx.com/savepage/tk_1543494929354246_sr_2095.html","info")</f>
        <v/>
      </c>
      <c r="AA254" t="n">
        <v>191091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88</v>
      </c>
      <c r="AO254" t="s"/>
      <c r="AP254" t="n">
        <v>194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1614164</v>
      </c>
      <c r="AZ254" t="s">
        <v>533</v>
      </c>
      <c r="BA254" t="s"/>
      <c r="BB254" t="n">
        <v>546804</v>
      </c>
      <c r="BC254" t="n">
        <v>13.32783</v>
      </c>
      <c r="BD254" t="n">
        <v>52.50779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539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71.09999999999999</v>
      </c>
      <c r="L255" t="s">
        <v>76</v>
      </c>
      <c r="M255" t="s"/>
      <c r="N255" t="s">
        <v>121</v>
      </c>
      <c r="O255" t="s">
        <v>78</v>
      </c>
      <c r="P255" t="s">
        <v>539</v>
      </c>
      <c r="Q255" t="s"/>
      <c r="R255" t="s">
        <v>80</v>
      </c>
      <c r="S255" t="s">
        <v>540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HYPERLINK("https://hotelmonitor-cachepage.eclerx.com/savepage/tk_15434947877590947_sr_2095.html","info")</f>
        <v/>
      </c>
      <c r="AA255" t="n">
        <v>-2071567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88</v>
      </c>
      <c r="AO255" t="s"/>
      <c r="AP255" t="n">
        <v>110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2071567</v>
      </c>
      <c r="AZ255" t="s">
        <v>541</v>
      </c>
      <c r="BA255" t="s"/>
      <c r="BB255" t="n">
        <v>25644</v>
      </c>
      <c r="BC255" t="n">
        <v>13.20976</v>
      </c>
      <c r="BD255" t="n">
        <v>52.52899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542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80</v>
      </c>
      <c r="L256" t="s">
        <v>76</v>
      </c>
      <c r="M256" t="s"/>
      <c r="N256" t="s">
        <v>169</v>
      </c>
      <c r="O256" t="s">
        <v>78</v>
      </c>
      <c r="P256" t="s">
        <v>542</v>
      </c>
      <c r="Q256" t="s"/>
      <c r="R256" t="s">
        <v>103</v>
      </c>
      <c r="S256" t="s">
        <v>351</v>
      </c>
      <c r="T256" t="s">
        <v>82</v>
      </c>
      <c r="U256" t="s"/>
      <c r="V256" t="s">
        <v>83</v>
      </c>
      <c r="W256" t="s">
        <v>98</v>
      </c>
      <c r="X256" t="s"/>
      <c r="Y256" t="s">
        <v>85</v>
      </c>
      <c r="Z256">
        <f>HYPERLINK("https://hotelmonitor-cachepage.eclerx.com/savepage/tk_15434946417397995_sr_2095.html","info")</f>
        <v/>
      </c>
      <c r="AA256" t="n">
        <v>-2071673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88</v>
      </c>
      <c r="AO256" t="s"/>
      <c r="AP256" t="n">
        <v>27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2071673</v>
      </c>
      <c r="AZ256" t="s">
        <v>543</v>
      </c>
      <c r="BA256" t="s"/>
      <c r="BB256" t="n">
        <v>562956</v>
      </c>
      <c r="BC256" t="n">
        <v>13.29004</v>
      </c>
      <c r="BD256" t="n">
        <v>52.444032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544</v>
      </c>
      <c r="F257" t="n">
        <v>341930</v>
      </c>
      <c r="G257" t="s">
        <v>74</v>
      </c>
      <c r="H257" t="s">
        <v>75</v>
      </c>
      <c r="I257" t="s"/>
      <c r="J257" t="s">
        <v>74</v>
      </c>
      <c r="K257" t="n">
        <v>71.40000000000001</v>
      </c>
      <c r="L257" t="s">
        <v>76</v>
      </c>
      <c r="M257" t="s"/>
      <c r="N257" t="s">
        <v>545</v>
      </c>
      <c r="O257" t="s">
        <v>78</v>
      </c>
      <c r="P257" t="s">
        <v>546</v>
      </c>
      <c r="Q257" t="s"/>
      <c r="R257" t="s">
        <v>109</v>
      </c>
      <c r="S257" t="s">
        <v>288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HYPERLINK("https://hotelmonitor-cachepage.eclerx.com/savepage/tk_154349476106772_sr_2095.html","info")</f>
        <v/>
      </c>
      <c r="AA257" t="n">
        <v>97317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88</v>
      </c>
      <c r="AO257" t="s"/>
      <c r="AP257" t="n">
        <v>94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231456</v>
      </c>
      <c r="AZ257" t="s">
        <v>547</v>
      </c>
      <c r="BA257" t="s"/>
      <c r="BB257" t="n">
        <v>29954</v>
      </c>
      <c r="BC257" t="n">
        <v>13.26251</v>
      </c>
      <c r="BD257" t="n">
        <v>52.54005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544</v>
      </c>
      <c r="F258" t="n">
        <v>341930</v>
      </c>
      <c r="G258" t="s">
        <v>74</v>
      </c>
      <c r="H258" t="s">
        <v>75</v>
      </c>
      <c r="I258" t="s"/>
      <c r="J258" t="s">
        <v>74</v>
      </c>
      <c r="K258" t="n">
        <v>88.2</v>
      </c>
      <c r="L258" t="s">
        <v>76</v>
      </c>
      <c r="M258" t="s"/>
      <c r="N258" t="s">
        <v>548</v>
      </c>
      <c r="O258" t="s">
        <v>78</v>
      </c>
      <c r="P258" t="s">
        <v>546</v>
      </c>
      <c r="Q258" t="s"/>
      <c r="R258" t="s">
        <v>109</v>
      </c>
      <c r="S258" t="s">
        <v>549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HYPERLINK("https://hotelmonitor-cachepage.eclerx.com/savepage/tk_154349476106772_sr_2095.html","info")</f>
        <v/>
      </c>
      <c r="AA258" t="n">
        <v>97317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88</v>
      </c>
      <c r="AO258" t="s"/>
      <c r="AP258" t="n">
        <v>94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231456</v>
      </c>
      <c r="AZ258" t="s">
        <v>547</v>
      </c>
      <c r="BA258" t="s"/>
      <c r="BB258" t="n">
        <v>29954</v>
      </c>
      <c r="BC258" t="n">
        <v>13.26251</v>
      </c>
      <c r="BD258" t="n">
        <v>52.54005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544</v>
      </c>
      <c r="F259" t="n">
        <v>341930</v>
      </c>
      <c r="G259" t="s">
        <v>74</v>
      </c>
      <c r="H259" t="s">
        <v>75</v>
      </c>
      <c r="I259" t="s"/>
      <c r="J259" t="s">
        <v>74</v>
      </c>
      <c r="K259" t="n">
        <v>96.59999999999999</v>
      </c>
      <c r="L259" t="s">
        <v>76</v>
      </c>
      <c r="M259" t="s"/>
      <c r="N259" t="s">
        <v>550</v>
      </c>
      <c r="O259" t="s">
        <v>78</v>
      </c>
      <c r="P259" t="s">
        <v>546</v>
      </c>
      <c r="Q259" t="s"/>
      <c r="R259" t="s">
        <v>109</v>
      </c>
      <c r="S259" t="s">
        <v>551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HYPERLINK("https://hotelmonitor-cachepage.eclerx.com/savepage/tk_154349476106772_sr_2095.html","info")</f>
        <v/>
      </c>
      <c r="AA259" t="n">
        <v>97317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88</v>
      </c>
      <c r="AO259" t="s"/>
      <c r="AP259" t="n">
        <v>94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231456</v>
      </c>
      <c r="AZ259" t="s">
        <v>547</v>
      </c>
      <c r="BA259" t="s"/>
      <c r="BB259" t="n">
        <v>29954</v>
      </c>
      <c r="BC259" t="n">
        <v>13.26251</v>
      </c>
      <c r="BD259" t="n">
        <v>52.54005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544</v>
      </c>
      <c r="F260" t="n">
        <v>341930</v>
      </c>
      <c r="G260" t="s">
        <v>74</v>
      </c>
      <c r="H260" t="s">
        <v>75</v>
      </c>
      <c r="I260" t="s"/>
      <c r="J260" t="s">
        <v>74</v>
      </c>
      <c r="K260" t="n">
        <v>109.4</v>
      </c>
      <c r="L260" t="s">
        <v>76</v>
      </c>
      <c r="M260" t="s"/>
      <c r="N260" t="s">
        <v>545</v>
      </c>
      <c r="O260" t="s">
        <v>78</v>
      </c>
      <c r="P260" t="s">
        <v>546</v>
      </c>
      <c r="Q260" t="s"/>
      <c r="R260" t="s">
        <v>109</v>
      </c>
      <c r="S260" t="s">
        <v>552</v>
      </c>
      <c r="T260" t="s">
        <v>82</v>
      </c>
      <c r="U260" t="s"/>
      <c r="V260" t="s">
        <v>83</v>
      </c>
      <c r="W260" t="s">
        <v>98</v>
      </c>
      <c r="X260" t="s"/>
      <c r="Y260" t="s">
        <v>85</v>
      </c>
      <c r="Z260">
        <f>HYPERLINK("https://hotelmonitor-cachepage.eclerx.com/savepage/tk_154349476106772_sr_2095.html","info")</f>
        <v/>
      </c>
      <c r="AA260" t="n">
        <v>97317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88</v>
      </c>
      <c r="AO260" t="s"/>
      <c r="AP260" t="n">
        <v>94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231456</v>
      </c>
      <c r="AZ260" t="s">
        <v>547</v>
      </c>
      <c r="BA260" t="s"/>
      <c r="BB260" t="n">
        <v>29954</v>
      </c>
      <c r="BC260" t="n">
        <v>13.26251</v>
      </c>
      <c r="BD260" t="n">
        <v>52.54005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544</v>
      </c>
      <c r="F261" t="n">
        <v>341930</v>
      </c>
      <c r="G261" t="s">
        <v>74</v>
      </c>
      <c r="H261" t="s">
        <v>75</v>
      </c>
      <c r="I261" t="s"/>
      <c r="J261" t="s">
        <v>74</v>
      </c>
      <c r="K261" t="n">
        <v>126.2</v>
      </c>
      <c r="L261" t="s">
        <v>76</v>
      </c>
      <c r="M261" t="s"/>
      <c r="N261" t="s">
        <v>548</v>
      </c>
      <c r="O261" t="s">
        <v>78</v>
      </c>
      <c r="P261" t="s">
        <v>546</v>
      </c>
      <c r="Q261" t="s"/>
      <c r="R261" t="s">
        <v>109</v>
      </c>
      <c r="S261" t="s">
        <v>553</v>
      </c>
      <c r="T261" t="s">
        <v>82</v>
      </c>
      <c r="U261" t="s"/>
      <c r="V261" t="s">
        <v>83</v>
      </c>
      <c r="W261" t="s">
        <v>98</v>
      </c>
      <c r="X261" t="s"/>
      <c r="Y261" t="s">
        <v>85</v>
      </c>
      <c r="Z261">
        <f>HYPERLINK("https://hotelmonitor-cachepage.eclerx.com/savepage/tk_154349476106772_sr_2095.html","info")</f>
        <v/>
      </c>
      <c r="AA261" t="n">
        <v>97317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88</v>
      </c>
      <c r="AO261" t="s"/>
      <c r="AP261" t="n">
        <v>94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231456</v>
      </c>
      <c r="AZ261" t="s">
        <v>547</v>
      </c>
      <c r="BA261" t="s"/>
      <c r="BB261" t="n">
        <v>29954</v>
      </c>
      <c r="BC261" t="n">
        <v>13.26251</v>
      </c>
      <c r="BD261" t="n">
        <v>52.54005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544</v>
      </c>
      <c r="F262" t="n">
        <v>341930</v>
      </c>
      <c r="G262" t="s">
        <v>74</v>
      </c>
      <c r="H262" t="s">
        <v>75</v>
      </c>
      <c r="I262" t="s"/>
      <c r="J262" t="s">
        <v>74</v>
      </c>
      <c r="K262" t="n">
        <v>134.4</v>
      </c>
      <c r="L262" t="s">
        <v>76</v>
      </c>
      <c r="M262" t="s"/>
      <c r="N262" t="s">
        <v>554</v>
      </c>
      <c r="O262" t="s">
        <v>78</v>
      </c>
      <c r="P262" t="s">
        <v>546</v>
      </c>
      <c r="Q262" t="s"/>
      <c r="R262" t="s">
        <v>109</v>
      </c>
      <c r="S262" t="s">
        <v>555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HYPERLINK("https://hotelmonitor-cachepage.eclerx.com/savepage/tk_154349476106772_sr_2095.html","info")</f>
        <v/>
      </c>
      <c r="AA262" t="n">
        <v>97317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88</v>
      </c>
      <c r="AO262" t="s"/>
      <c r="AP262" t="n">
        <v>94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231456</v>
      </c>
      <c r="AZ262" t="s">
        <v>547</v>
      </c>
      <c r="BA262" t="s"/>
      <c r="BB262" t="n">
        <v>29954</v>
      </c>
      <c r="BC262" t="n">
        <v>13.26251</v>
      </c>
      <c r="BD262" t="n">
        <v>52.54005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544</v>
      </c>
      <c r="F263" t="n">
        <v>341930</v>
      </c>
      <c r="G263" t="s">
        <v>74</v>
      </c>
      <c r="H263" t="s">
        <v>75</v>
      </c>
      <c r="I263" t="s"/>
      <c r="J263" t="s">
        <v>74</v>
      </c>
      <c r="K263" t="n">
        <v>134.6</v>
      </c>
      <c r="L263" t="s">
        <v>76</v>
      </c>
      <c r="M263" t="s"/>
      <c r="N263" t="s">
        <v>550</v>
      </c>
      <c r="O263" t="s">
        <v>78</v>
      </c>
      <c r="P263" t="s">
        <v>546</v>
      </c>
      <c r="Q263" t="s"/>
      <c r="R263" t="s">
        <v>109</v>
      </c>
      <c r="S263" t="s">
        <v>556</v>
      </c>
      <c r="T263" t="s">
        <v>82</v>
      </c>
      <c r="U263" t="s"/>
      <c r="V263" t="s">
        <v>83</v>
      </c>
      <c r="W263" t="s">
        <v>98</v>
      </c>
      <c r="X263" t="s"/>
      <c r="Y263" t="s">
        <v>85</v>
      </c>
      <c r="Z263">
        <f>HYPERLINK("https://hotelmonitor-cachepage.eclerx.com/savepage/tk_154349476106772_sr_2095.html","info")</f>
        <v/>
      </c>
      <c r="AA263" t="n">
        <v>97317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88</v>
      </c>
      <c r="AO263" t="s"/>
      <c r="AP263" t="n">
        <v>94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231456</v>
      </c>
      <c r="AZ263" t="s">
        <v>547</v>
      </c>
      <c r="BA263" t="s"/>
      <c r="BB263" t="n">
        <v>29954</v>
      </c>
      <c r="BC263" t="n">
        <v>13.26251</v>
      </c>
      <c r="BD263" t="n">
        <v>52.54005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544</v>
      </c>
      <c r="F264" t="n">
        <v>341930</v>
      </c>
      <c r="G264" t="s">
        <v>74</v>
      </c>
      <c r="H264" t="s">
        <v>75</v>
      </c>
      <c r="I264" t="s"/>
      <c r="J264" t="s">
        <v>74</v>
      </c>
      <c r="K264" t="n">
        <v>172.4</v>
      </c>
      <c r="L264" t="s">
        <v>76</v>
      </c>
      <c r="M264" t="s"/>
      <c r="N264" t="s">
        <v>554</v>
      </c>
      <c r="O264" t="s">
        <v>78</v>
      </c>
      <c r="P264" t="s">
        <v>546</v>
      </c>
      <c r="Q264" t="s"/>
      <c r="R264" t="s">
        <v>109</v>
      </c>
      <c r="S264" t="s">
        <v>557</v>
      </c>
      <c r="T264" t="s">
        <v>82</v>
      </c>
      <c r="U264" t="s"/>
      <c r="V264" t="s">
        <v>83</v>
      </c>
      <c r="W264" t="s">
        <v>98</v>
      </c>
      <c r="X264" t="s"/>
      <c r="Y264" t="s">
        <v>85</v>
      </c>
      <c r="Z264">
        <f>HYPERLINK("https://hotelmonitor-cachepage.eclerx.com/savepage/tk_154349476106772_sr_2095.html","info")</f>
        <v/>
      </c>
      <c r="AA264" t="n">
        <v>97317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88</v>
      </c>
      <c r="AO264" t="s"/>
      <c r="AP264" t="n">
        <v>94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231456</v>
      </c>
      <c r="AZ264" t="s">
        <v>547</v>
      </c>
      <c r="BA264" t="s"/>
      <c r="BB264" t="n">
        <v>29954</v>
      </c>
      <c r="BC264" t="n">
        <v>13.26251</v>
      </c>
      <c r="BD264" t="n">
        <v>52.54005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544</v>
      </c>
      <c r="F265" t="n">
        <v>341930</v>
      </c>
      <c r="G265" t="s">
        <v>74</v>
      </c>
      <c r="H265" t="s">
        <v>75</v>
      </c>
      <c r="I265" t="s"/>
      <c r="J265" t="s">
        <v>74</v>
      </c>
      <c r="K265" t="n">
        <v>194.4</v>
      </c>
      <c r="L265" t="s">
        <v>76</v>
      </c>
      <c r="M265" t="s"/>
      <c r="N265" t="s">
        <v>545</v>
      </c>
      <c r="O265" t="s">
        <v>78</v>
      </c>
      <c r="P265" t="s">
        <v>546</v>
      </c>
      <c r="Q265" t="s"/>
      <c r="R265" t="s">
        <v>109</v>
      </c>
      <c r="S265" t="s">
        <v>558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HYPERLINK("https://hotelmonitor-cachepage.eclerx.com/savepage/tk_154349476106772_sr_2095.html","info")</f>
        <v/>
      </c>
      <c r="AA265" t="n">
        <v>97317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88</v>
      </c>
      <c r="AO265" t="s"/>
      <c r="AP265" t="n">
        <v>94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231456</v>
      </c>
      <c r="AZ265" t="s">
        <v>547</v>
      </c>
      <c r="BA265" t="s"/>
      <c r="BB265" t="n">
        <v>29954</v>
      </c>
      <c r="BC265" t="n">
        <v>13.26251</v>
      </c>
      <c r="BD265" t="n">
        <v>52.54005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544</v>
      </c>
      <c r="F266" t="n">
        <v>341930</v>
      </c>
      <c r="G266" t="s">
        <v>74</v>
      </c>
      <c r="H266" t="s">
        <v>75</v>
      </c>
      <c r="I266" t="s"/>
      <c r="J266" t="s">
        <v>74</v>
      </c>
      <c r="K266" t="n">
        <v>211.2</v>
      </c>
      <c r="L266" t="s">
        <v>76</v>
      </c>
      <c r="M266" t="s"/>
      <c r="N266" t="s">
        <v>548</v>
      </c>
      <c r="O266" t="s">
        <v>78</v>
      </c>
      <c r="P266" t="s">
        <v>546</v>
      </c>
      <c r="Q266" t="s"/>
      <c r="R266" t="s">
        <v>109</v>
      </c>
      <c r="S266" t="s">
        <v>559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HYPERLINK("https://hotelmonitor-cachepage.eclerx.com/savepage/tk_154349476106772_sr_2095.html","info")</f>
        <v/>
      </c>
      <c r="AA266" t="n">
        <v>97317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88</v>
      </c>
      <c r="AO266" t="s"/>
      <c r="AP266" t="n">
        <v>94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231456</v>
      </c>
      <c r="AZ266" t="s">
        <v>547</v>
      </c>
      <c r="BA266" t="s"/>
      <c r="BB266" t="n">
        <v>29954</v>
      </c>
      <c r="BC266" t="n">
        <v>13.26251</v>
      </c>
      <c r="BD266" t="n">
        <v>52.54005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544</v>
      </c>
      <c r="F267" t="n">
        <v>341930</v>
      </c>
      <c r="G267" t="s">
        <v>74</v>
      </c>
      <c r="H267" t="s">
        <v>75</v>
      </c>
      <c r="I267" t="s"/>
      <c r="J267" t="s">
        <v>74</v>
      </c>
      <c r="K267" t="n">
        <v>219.6</v>
      </c>
      <c r="L267" t="s">
        <v>76</v>
      </c>
      <c r="M267" t="s"/>
      <c r="N267" t="s">
        <v>550</v>
      </c>
      <c r="O267" t="s">
        <v>78</v>
      </c>
      <c r="P267" t="s">
        <v>546</v>
      </c>
      <c r="Q267" t="s"/>
      <c r="R267" t="s">
        <v>109</v>
      </c>
      <c r="S267" t="s">
        <v>560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HYPERLINK("https://hotelmonitor-cachepage.eclerx.com/savepage/tk_154349476106772_sr_2095.html","info")</f>
        <v/>
      </c>
      <c r="AA267" t="n">
        <v>97317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88</v>
      </c>
      <c r="AO267" t="s"/>
      <c r="AP267" t="n">
        <v>94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231456</v>
      </c>
      <c r="AZ267" t="s">
        <v>547</v>
      </c>
      <c r="BA267" t="s"/>
      <c r="BB267" t="n">
        <v>29954</v>
      </c>
      <c r="BC267" t="n">
        <v>13.26251</v>
      </c>
      <c r="BD267" t="n">
        <v>52.54005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544</v>
      </c>
      <c r="F268" t="n">
        <v>341930</v>
      </c>
      <c r="G268" t="s">
        <v>74</v>
      </c>
      <c r="H268" t="s">
        <v>75</v>
      </c>
      <c r="I268" t="s"/>
      <c r="J268" t="s">
        <v>74</v>
      </c>
      <c r="K268" t="n">
        <v>257.4</v>
      </c>
      <c r="L268" t="s">
        <v>76</v>
      </c>
      <c r="M268" t="s"/>
      <c r="N268" t="s">
        <v>554</v>
      </c>
      <c r="O268" t="s">
        <v>78</v>
      </c>
      <c r="P268" t="s">
        <v>546</v>
      </c>
      <c r="Q268" t="s"/>
      <c r="R268" t="s">
        <v>109</v>
      </c>
      <c r="S268" t="s">
        <v>561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HYPERLINK("https://hotelmonitor-cachepage.eclerx.com/savepage/tk_154349476106772_sr_2095.html","info")</f>
        <v/>
      </c>
      <c r="AA268" t="n">
        <v>97317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88</v>
      </c>
      <c r="AO268" t="s"/>
      <c r="AP268" t="n">
        <v>94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231456</v>
      </c>
      <c r="AZ268" t="s">
        <v>547</v>
      </c>
      <c r="BA268" t="s"/>
      <c r="BB268" t="n">
        <v>29954</v>
      </c>
      <c r="BC268" t="n">
        <v>13.26251</v>
      </c>
      <c r="BD268" t="n">
        <v>52.54005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562</v>
      </c>
      <c r="F269" t="n">
        <v>5305509</v>
      </c>
      <c r="G269" t="s">
        <v>74</v>
      </c>
      <c r="H269" t="s">
        <v>75</v>
      </c>
      <c r="I269" t="s"/>
      <c r="J269" t="s">
        <v>74</v>
      </c>
      <c r="K269" t="n">
        <v>129.6</v>
      </c>
      <c r="L269" t="s">
        <v>76</v>
      </c>
      <c r="M269" t="s"/>
      <c r="N269" t="s">
        <v>121</v>
      </c>
      <c r="O269" t="s">
        <v>78</v>
      </c>
      <c r="P269" t="s">
        <v>563</v>
      </c>
      <c r="Q269" t="s"/>
      <c r="R269" t="s">
        <v>109</v>
      </c>
      <c r="S269" t="s">
        <v>564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HYPERLINK("https://hotelmonitor-cachepage.eclerx.com/savepage/tk_15434948018378923_sr_2095.html","info")</f>
        <v/>
      </c>
      <c r="AA269" t="n">
        <v>52316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88</v>
      </c>
      <c r="AO269" t="s"/>
      <c r="AP269" t="n">
        <v>119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2071543</v>
      </c>
      <c r="AZ269" t="s"/>
      <c r="BA269" t="s"/>
      <c r="BB269" t="n">
        <v>26668</v>
      </c>
      <c r="BC269" t="n">
        <v>13.408504</v>
      </c>
      <c r="BD269" t="n">
        <v>52.512184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562</v>
      </c>
      <c r="F270" t="n">
        <v>5305509</v>
      </c>
      <c r="G270" t="s">
        <v>74</v>
      </c>
      <c r="H270" t="s">
        <v>75</v>
      </c>
      <c r="I270" t="s"/>
      <c r="J270" t="s">
        <v>74</v>
      </c>
      <c r="K270" t="n">
        <v>135.9</v>
      </c>
      <c r="L270" t="s">
        <v>76</v>
      </c>
      <c r="M270" t="s"/>
      <c r="N270" t="s">
        <v>565</v>
      </c>
      <c r="O270" t="s">
        <v>78</v>
      </c>
      <c r="P270" t="s">
        <v>563</v>
      </c>
      <c r="Q270" t="s"/>
      <c r="R270" t="s">
        <v>109</v>
      </c>
      <c r="S270" t="s">
        <v>566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HYPERLINK("https://hotelmonitor-cachepage.eclerx.com/savepage/tk_15434948018378923_sr_2095.html","info")</f>
        <v/>
      </c>
      <c r="AA270" t="n">
        <v>52316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88</v>
      </c>
      <c r="AO270" t="s"/>
      <c r="AP270" t="n">
        <v>119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2071543</v>
      </c>
      <c r="AZ270" t="s"/>
      <c r="BA270" t="s"/>
      <c r="BB270" t="n">
        <v>26668</v>
      </c>
      <c r="BC270" t="n">
        <v>13.408504</v>
      </c>
      <c r="BD270" t="n">
        <v>52.512184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562</v>
      </c>
      <c r="F271" t="n">
        <v>5305509</v>
      </c>
      <c r="G271" t="s">
        <v>74</v>
      </c>
      <c r="H271" t="s">
        <v>75</v>
      </c>
      <c r="I271" t="s"/>
      <c r="J271" t="s">
        <v>74</v>
      </c>
      <c r="K271" t="n">
        <v>151</v>
      </c>
      <c r="L271" t="s">
        <v>76</v>
      </c>
      <c r="M271" t="s"/>
      <c r="N271" t="s">
        <v>565</v>
      </c>
      <c r="O271" t="s">
        <v>78</v>
      </c>
      <c r="P271" t="s">
        <v>563</v>
      </c>
      <c r="Q271" t="s"/>
      <c r="R271" t="s">
        <v>109</v>
      </c>
      <c r="S271" t="s">
        <v>567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HYPERLINK("https://hotelmonitor-cachepage.eclerx.com/savepage/tk_15434948018378923_sr_2095.html","info")</f>
        <v/>
      </c>
      <c r="AA271" t="n">
        <v>52316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88</v>
      </c>
      <c r="AO271" t="s"/>
      <c r="AP271" t="n">
        <v>119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2071543</v>
      </c>
      <c r="AZ271" t="s"/>
      <c r="BA271" t="s"/>
      <c r="BB271" t="n">
        <v>26668</v>
      </c>
      <c r="BC271" t="n">
        <v>13.408504</v>
      </c>
      <c r="BD271" t="n">
        <v>52.512184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568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190</v>
      </c>
      <c r="L272" t="s">
        <v>76</v>
      </c>
      <c r="M272" t="s"/>
      <c r="N272" t="s">
        <v>121</v>
      </c>
      <c r="O272" t="s">
        <v>78</v>
      </c>
      <c r="P272" t="s">
        <v>568</v>
      </c>
      <c r="Q272" t="s"/>
      <c r="R272" t="s">
        <v>109</v>
      </c>
      <c r="S272" t="s">
        <v>569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HYPERLINK("https://hotelmonitor-cachepage.eclerx.com/savepage/tk_15434948458030956_sr_2095.html","info")</f>
        <v/>
      </c>
      <c r="AA272" t="n">
        <v>-163299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88</v>
      </c>
      <c r="AO272" t="s"/>
      <c r="AP272" t="n">
        <v>146</v>
      </c>
      <c r="AQ272" t="s">
        <v>89</v>
      </c>
      <c r="AR272" t="s"/>
      <c r="AS272" t="s"/>
      <c r="AT272" t="s">
        <v>90</v>
      </c>
      <c r="AU272" t="s"/>
      <c r="AV272" t="s"/>
      <c r="AW272" t="s"/>
      <c r="AX272" t="s"/>
      <c r="AY272" t="n">
        <v>163299</v>
      </c>
      <c r="AZ272" t="s">
        <v>570</v>
      </c>
      <c r="BA272" t="s"/>
      <c r="BB272" t="n">
        <v>153894</v>
      </c>
      <c r="BC272" t="n">
        <v>13.32211</v>
      </c>
      <c r="BD272" t="n">
        <v>52.50254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568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220</v>
      </c>
      <c r="L273" t="s">
        <v>76</v>
      </c>
      <c r="M273" t="s"/>
      <c r="N273" t="s">
        <v>107</v>
      </c>
      <c r="O273" t="s">
        <v>78</v>
      </c>
      <c r="P273" t="s">
        <v>568</v>
      </c>
      <c r="Q273" t="s"/>
      <c r="R273" t="s">
        <v>109</v>
      </c>
      <c r="S273" t="s">
        <v>571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HYPERLINK("https://hotelmonitor-cachepage.eclerx.com/savepage/tk_15434948458030956_sr_2095.html","info")</f>
        <v/>
      </c>
      <c r="AA273" t="n">
        <v>-163299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88</v>
      </c>
      <c r="AO273" t="s"/>
      <c r="AP273" t="n">
        <v>146</v>
      </c>
      <c r="AQ273" t="s">
        <v>89</v>
      </c>
      <c r="AR273" t="s"/>
      <c r="AS273" t="s"/>
      <c r="AT273" t="s">
        <v>90</v>
      </c>
      <c r="AU273" t="s"/>
      <c r="AV273" t="s"/>
      <c r="AW273" t="s"/>
      <c r="AX273" t="s"/>
      <c r="AY273" t="n">
        <v>163299</v>
      </c>
      <c r="AZ273" t="s">
        <v>570</v>
      </c>
      <c r="BA273" t="s"/>
      <c r="BB273" t="n">
        <v>153894</v>
      </c>
      <c r="BC273" t="n">
        <v>13.32211</v>
      </c>
      <c r="BD273" t="n">
        <v>52.50254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568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250</v>
      </c>
      <c r="L274" t="s">
        <v>76</v>
      </c>
      <c r="M274" t="s"/>
      <c r="N274" t="s">
        <v>107</v>
      </c>
      <c r="O274" t="s">
        <v>78</v>
      </c>
      <c r="P274" t="s">
        <v>568</v>
      </c>
      <c r="Q274" t="s"/>
      <c r="R274" t="s">
        <v>109</v>
      </c>
      <c r="S274" t="s">
        <v>572</v>
      </c>
      <c r="T274" t="s">
        <v>82</v>
      </c>
      <c r="U274" t="s"/>
      <c r="V274" t="s">
        <v>83</v>
      </c>
      <c r="W274" t="s">
        <v>98</v>
      </c>
      <c r="X274" t="s"/>
      <c r="Y274" t="s">
        <v>85</v>
      </c>
      <c r="Z274">
        <f>HYPERLINK("https://hotelmonitor-cachepage.eclerx.com/savepage/tk_15434948458030956_sr_2095.html","info")</f>
        <v/>
      </c>
      <c r="AA274" t="n">
        <v>-163299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88</v>
      </c>
      <c r="AO274" t="s"/>
      <c r="AP274" t="n">
        <v>146</v>
      </c>
      <c r="AQ274" t="s">
        <v>89</v>
      </c>
      <c r="AR274" t="s"/>
      <c r="AS274" t="s"/>
      <c r="AT274" t="s">
        <v>90</v>
      </c>
      <c r="AU274" t="s"/>
      <c r="AV274" t="s"/>
      <c r="AW274" t="s"/>
      <c r="AX274" t="s"/>
      <c r="AY274" t="n">
        <v>163299</v>
      </c>
      <c r="AZ274" t="s">
        <v>570</v>
      </c>
      <c r="BA274" t="s"/>
      <c r="BB274" t="n">
        <v>153894</v>
      </c>
      <c r="BC274" t="n">
        <v>13.32211</v>
      </c>
      <c r="BD274" t="n">
        <v>52.50254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568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275</v>
      </c>
      <c r="L275" t="s">
        <v>76</v>
      </c>
      <c r="M275" t="s"/>
      <c r="N275" t="s">
        <v>113</v>
      </c>
      <c r="O275" t="s">
        <v>78</v>
      </c>
      <c r="P275" t="s">
        <v>568</v>
      </c>
      <c r="Q275" t="s"/>
      <c r="R275" t="s">
        <v>109</v>
      </c>
      <c r="S275" t="s">
        <v>573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HYPERLINK("https://hotelmonitor-cachepage.eclerx.com/savepage/tk_15434948458030956_sr_2095.html","info")</f>
        <v/>
      </c>
      <c r="AA275" t="n">
        <v>-163299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88</v>
      </c>
      <c r="AO275" t="s"/>
      <c r="AP275" t="n">
        <v>146</v>
      </c>
      <c r="AQ275" t="s">
        <v>89</v>
      </c>
      <c r="AR275" t="s"/>
      <c r="AS275" t="s"/>
      <c r="AT275" t="s">
        <v>90</v>
      </c>
      <c r="AU275" t="s"/>
      <c r="AV275" t="s"/>
      <c r="AW275" t="s"/>
      <c r="AX275" t="s"/>
      <c r="AY275" t="n">
        <v>163299</v>
      </c>
      <c r="AZ275" t="s">
        <v>570</v>
      </c>
      <c r="BA275" t="s"/>
      <c r="BB275" t="n">
        <v>153894</v>
      </c>
      <c r="BC275" t="n">
        <v>13.32211</v>
      </c>
      <c r="BD275" t="n">
        <v>52.50254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568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305</v>
      </c>
      <c r="L276" t="s">
        <v>76</v>
      </c>
      <c r="M276" t="s"/>
      <c r="N276" t="s">
        <v>113</v>
      </c>
      <c r="O276" t="s">
        <v>78</v>
      </c>
      <c r="P276" t="s">
        <v>568</v>
      </c>
      <c r="Q276" t="s"/>
      <c r="R276" t="s">
        <v>109</v>
      </c>
      <c r="S276" t="s">
        <v>574</v>
      </c>
      <c r="T276" t="s">
        <v>82</v>
      </c>
      <c r="U276" t="s"/>
      <c r="V276" t="s">
        <v>83</v>
      </c>
      <c r="W276" t="s">
        <v>98</v>
      </c>
      <c r="X276" t="s"/>
      <c r="Y276" t="s">
        <v>85</v>
      </c>
      <c r="Z276">
        <f>HYPERLINK("https://hotelmonitor-cachepage.eclerx.com/savepage/tk_15434948458030956_sr_2095.html","info")</f>
        <v/>
      </c>
      <c r="AA276" t="n">
        <v>-163299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88</v>
      </c>
      <c r="AO276" t="s"/>
      <c r="AP276" t="n">
        <v>146</v>
      </c>
      <c r="AQ276" t="s">
        <v>89</v>
      </c>
      <c r="AR276" t="s"/>
      <c r="AS276" t="s"/>
      <c r="AT276" t="s">
        <v>90</v>
      </c>
      <c r="AU276" t="s"/>
      <c r="AV276" t="s"/>
      <c r="AW276" t="s"/>
      <c r="AX276" t="s"/>
      <c r="AY276" t="n">
        <v>163299</v>
      </c>
      <c r="AZ276" t="s">
        <v>570</v>
      </c>
      <c r="BA276" t="s"/>
      <c r="BB276" t="n">
        <v>153894</v>
      </c>
      <c r="BC276" t="n">
        <v>13.32211</v>
      </c>
      <c r="BD276" t="n">
        <v>52.50254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575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99.5</v>
      </c>
      <c r="L277" t="s">
        <v>76</v>
      </c>
      <c r="M277" t="s"/>
      <c r="N277" t="s">
        <v>102</v>
      </c>
      <c r="O277" t="s">
        <v>78</v>
      </c>
      <c r="P277" t="s">
        <v>575</v>
      </c>
      <c r="Q277" t="s"/>
      <c r="R277" t="s">
        <v>109</v>
      </c>
      <c r="S277" t="s">
        <v>576</v>
      </c>
      <c r="T277" t="s">
        <v>82</v>
      </c>
      <c r="U277" t="s"/>
      <c r="V277" t="s">
        <v>83</v>
      </c>
      <c r="W277" t="s">
        <v>98</v>
      </c>
      <c r="X277" t="s"/>
      <c r="Y277" t="s">
        <v>85</v>
      </c>
      <c r="Z277">
        <f>HYPERLINK("https://hotelmonitor-cachepage.eclerx.com/savepage/tk_15434946790000486_sr_2095.html","info")</f>
        <v/>
      </c>
      <c r="AA277" t="n">
        <v>-231484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88</v>
      </c>
      <c r="AO277" t="s"/>
      <c r="AP277" t="n">
        <v>50</v>
      </c>
      <c r="AQ277" t="s">
        <v>89</v>
      </c>
      <c r="AR277" t="s"/>
      <c r="AS277" t="s"/>
      <c r="AT277" t="s">
        <v>90</v>
      </c>
      <c r="AU277" t="s"/>
      <c r="AV277" t="s"/>
      <c r="AW277" t="s"/>
      <c r="AX277" t="s"/>
      <c r="AY277" t="n">
        <v>231484</v>
      </c>
      <c r="AZ277" t="s">
        <v>577</v>
      </c>
      <c r="BA277" t="s"/>
      <c r="BB277" t="n">
        <v>29822</v>
      </c>
      <c r="BC277" t="n">
        <v>13.39239</v>
      </c>
      <c r="BD277" t="n">
        <v>52.42109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578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60.72</v>
      </c>
      <c r="L278" t="s">
        <v>76</v>
      </c>
      <c r="M278" t="s"/>
      <c r="N278" t="s">
        <v>121</v>
      </c>
      <c r="O278" t="s">
        <v>78</v>
      </c>
      <c r="P278" t="s">
        <v>578</v>
      </c>
      <c r="Q278" t="s"/>
      <c r="R278" t="s">
        <v>80</v>
      </c>
      <c r="S278" t="s">
        <v>579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HYPERLINK("https://hotelmonitor-cachepage.eclerx.com/savepage/tk_15434949461977317_sr_2095.html","info")</f>
        <v/>
      </c>
      <c r="AA278" t="n">
        <v>-163280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88</v>
      </c>
      <c r="AO278" t="s"/>
      <c r="AP278" t="n">
        <v>204</v>
      </c>
      <c r="AQ278" t="s">
        <v>89</v>
      </c>
      <c r="AR278" t="s"/>
      <c r="AS278" t="s"/>
      <c r="AT278" t="s">
        <v>90</v>
      </c>
      <c r="AU278" t="s"/>
      <c r="AV278" t="s"/>
      <c r="AW278" t="s"/>
      <c r="AX278" t="s"/>
      <c r="AY278" t="n">
        <v>163280</v>
      </c>
      <c r="AZ278" t="s">
        <v>580</v>
      </c>
      <c r="BA278" t="s"/>
      <c r="BB278" t="n">
        <v>64348</v>
      </c>
      <c r="BC278" t="n">
        <v>13.49399</v>
      </c>
      <c r="BD278" t="n">
        <v>52.54595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578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82.65000000000001</v>
      </c>
      <c r="L279" t="s">
        <v>76</v>
      </c>
      <c r="M279" t="s"/>
      <c r="N279" t="s">
        <v>264</v>
      </c>
      <c r="O279" t="s">
        <v>78</v>
      </c>
      <c r="P279" t="s">
        <v>578</v>
      </c>
      <c r="Q279" t="s"/>
      <c r="R279" t="s">
        <v>80</v>
      </c>
      <c r="S279" t="s">
        <v>581</v>
      </c>
      <c r="T279" t="s">
        <v>82</v>
      </c>
      <c r="U279" t="s"/>
      <c r="V279" t="s">
        <v>83</v>
      </c>
      <c r="W279" t="s">
        <v>98</v>
      </c>
      <c r="X279" t="s"/>
      <c r="Y279" t="s">
        <v>85</v>
      </c>
      <c r="Z279">
        <f>HYPERLINK("https://hotelmonitor-cachepage.eclerx.com/savepage/tk_15434949461977317_sr_2095.html","info")</f>
        <v/>
      </c>
      <c r="AA279" t="n">
        <v>-163280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88</v>
      </c>
      <c r="AO279" t="s"/>
      <c r="AP279" t="n">
        <v>204</v>
      </c>
      <c r="AQ279" t="s">
        <v>89</v>
      </c>
      <c r="AR279" t="s"/>
      <c r="AS279" t="s"/>
      <c r="AT279" t="s">
        <v>90</v>
      </c>
      <c r="AU279" t="s"/>
      <c r="AV279" t="s"/>
      <c r="AW279" t="s"/>
      <c r="AX279" t="s"/>
      <c r="AY279" t="n">
        <v>163280</v>
      </c>
      <c r="AZ279" t="s">
        <v>580</v>
      </c>
      <c r="BA279" t="s"/>
      <c r="BB279" t="n">
        <v>64348</v>
      </c>
      <c r="BC279" t="n">
        <v>13.49399</v>
      </c>
      <c r="BD279" t="n">
        <v>52.54595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578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87</v>
      </c>
      <c r="L280" t="s">
        <v>76</v>
      </c>
      <c r="M280" t="s"/>
      <c r="N280" t="s">
        <v>264</v>
      </c>
      <c r="O280" t="s">
        <v>78</v>
      </c>
      <c r="P280" t="s">
        <v>578</v>
      </c>
      <c r="Q280" t="s"/>
      <c r="R280" t="s">
        <v>80</v>
      </c>
      <c r="S280" t="s">
        <v>582</v>
      </c>
      <c r="T280" t="s">
        <v>82</v>
      </c>
      <c r="U280" t="s"/>
      <c r="V280" t="s">
        <v>83</v>
      </c>
      <c r="W280" t="s">
        <v>98</v>
      </c>
      <c r="X280" t="s"/>
      <c r="Y280" t="s">
        <v>85</v>
      </c>
      <c r="Z280">
        <f>HYPERLINK("https://hotelmonitor-cachepage.eclerx.com/savepage/tk_15434949461977317_sr_2095.html","info")</f>
        <v/>
      </c>
      <c r="AA280" t="n">
        <v>-163280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88</v>
      </c>
      <c r="AO280" t="s"/>
      <c r="AP280" t="n">
        <v>204</v>
      </c>
      <c r="AQ280" t="s">
        <v>89</v>
      </c>
      <c r="AR280" t="s"/>
      <c r="AS280" t="s"/>
      <c r="AT280" t="s">
        <v>90</v>
      </c>
      <c r="AU280" t="s"/>
      <c r="AV280" t="s"/>
      <c r="AW280" t="s"/>
      <c r="AX280" t="s"/>
      <c r="AY280" t="n">
        <v>163280</v>
      </c>
      <c r="AZ280" t="s">
        <v>580</v>
      </c>
      <c r="BA280" t="s"/>
      <c r="BB280" t="n">
        <v>64348</v>
      </c>
      <c r="BC280" t="n">
        <v>13.49399</v>
      </c>
      <c r="BD280" t="n">
        <v>52.54595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583</v>
      </c>
      <c r="F281" t="n">
        <v>6295791</v>
      </c>
      <c r="G281" t="s">
        <v>74</v>
      </c>
      <c r="H281" t="s">
        <v>75</v>
      </c>
      <c r="I281" t="s"/>
      <c r="J281" t="s">
        <v>74</v>
      </c>
      <c r="K281" t="n">
        <v>127.6</v>
      </c>
      <c r="L281" t="s">
        <v>76</v>
      </c>
      <c r="M281" t="s"/>
      <c r="N281" t="s">
        <v>303</v>
      </c>
      <c r="O281" t="s">
        <v>78</v>
      </c>
      <c r="P281" t="s">
        <v>584</v>
      </c>
      <c r="Q281" t="s"/>
      <c r="R281" t="s">
        <v>80</v>
      </c>
      <c r="S281" t="s">
        <v>585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HYPERLINK("https://hotelmonitor-cachepage.eclerx.com/savepage/tk_15434949847624865_sr_2095.html","info")</f>
        <v/>
      </c>
      <c r="AA281" t="n">
        <v>273005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88</v>
      </c>
      <c r="AO281" t="s"/>
      <c r="AP281" t="n">
        <v>224</v>
      </c>
      <c r="AQ281" t="s">
        <v>89</v>
      </c>
      <c r="AR281" t="s"/>
      <c r="AS281" t="s"/>
      <c r="AT281" t="s">
        <v>90</v>
      </c>
      <c r="AU281" t="s"/>
      <c r="AV281" t="s"/>
      <c r="AW281" t="s"/>
      <c r="AX281" t="s"/>
      <c r="AY281" t="n">
        <v>2071795</v>
      </c>
      <c r="AZ281" t="s">
        <v>586</v>
      </c>
      <c r="BA281" t="s"/>
      <c r="BB281" t="n">
        <v>5625</v>
      </c>
      <c r="BC281" t="n">
        <v>13.328526</v>
      </c>
      <c r="BD281" t="n">
        <v>52.489693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583</v>
      </c>
      <c r="F282" t="n">
        <v>6295791</v>
      </c>
      <c r="G282" t="s">
        <v>74</v>
      </c>
      <c r="H282" t="s">
        <v>75</v>
      </c>
      <c r="I282" t="s"/>
      <c r="J282" t="s">
        <v>74</v>
      </c>
      <c r="K282" t="n">
        <v>201</v>
      </c>
      <c r="L282" t="s">
        <v>76</v>
      </c>
      <c r="M282" t="s"/>
      <c r="N282" t="s">
        <v>587</v>
      </c>
      <c r="O282" t="s">
        <v>78</v>
      </c>
      <c r="P282" t="s">
        <v>584</v>
      </c>
      <c r="Q282" t="s"/>
      <c r="R282" t="s">
        <v>80</v>
      </c>
      <c r="S282" t="s">
        <v>588</v>
      </c>
      <c r="T282" t="s">
        <v>82</v>
      </c>
      <c r="U282" t="s"/>
      <c r="V282" t="s">
        <v>83</v>
      </c>
      <c r="W282" t="s">
        <v>98</v>
      </c>
      <c r="X282" t="s"/>
      <c r="Y282" t="s">
        <v>85</v>
      </c>
      <c r="Z282">
        <f>HYPERLINK("https://hotelmonitor-cachepage.eclerx.com/savepage/tk_15434949847624865_sr_2095.html","info")</f>
        <v/>
      </c>
      <c r="AA282" t="n">
        <v>273005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88</v>
      </c>
      <c r="AO282" t="s"/>
      <c r="AP282" t="n">
        <v>224</v>
      </c>
      <c r="AQ282" t="s">
        <v>89</v>
      </c>
      <c r="AR282" t="s"/>
      <c r="AS282" t="s"/>
      <c r="AT282" t="s">
        <v>90</v>
      </c>
      <c r="AU282" t="s"/>
      <c r="AV282" t="s"/>
      <c r="AW282" t="s"/>
      <c r="AX282" t="s"/>
      <c r="AY282" t="n">
        <v>2071795</v>
      </c>
      <c r="AZ282" t="s">
        <v>586</v>
      </c>
      <c r="BA282" t="s"/>
      <c r="BB282" t="n">
        <v>5625</v>
      </c>
      <c r="BC282" t="n">
        <v>13.328526</v>
      </c>
      <c r="BD282" t="n">
        <v>52.489693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589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93.45</v>
      </c>
      <c r="L283" t="s">
        <v>76</v>
      </c>
      <c r="M283" t="s"/>
      <c r="N283" t="s">
        <v>121</v>
      </c>
      <c r="O283" t="s">
        <v>78</v>
      </c>
      <c r="P283" t="s">
        <v>589</v>
      </c>
      <c r="Q283" t="s"/>
      <c r="R283" t="s">
        <v>80</v>
      </c>
      <c r="S283" t="s">
        <v>590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HYPERLINK("https://hotelmonitor-cachepage.eclerx.com/savepage/tk_15434949370009487_sr_2095.html","info")</f>
        <v/>
      </c>
      <c r="AA283" t="n">
        <v>-2071800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88</v>
      </c>
      <c r="AO283" t="s"/>
      <c r="AP283" t="n">
        <v>199</v>
      </c>
      <c r="AQ283" t="s">
        <v>89</v>
      </c>
      <c r="AR283" t="s"/>
      <c r="AS283" t="s"/>
      <c r="AT283" t="s">
        <v>90</v>
      </c>
      <c r="AU283" t="s"/>
      <c r="AV283" t="s"/>
      <c r="AW283" t="s"/>
      <c r="AX283" t="s"/>
      <c r="AY283" t="n">
        <v>2071800</v>
      </c>
      <c r="AZ283" t="s">
        <v>591</v>
      </c>
      <c r="BA283" t="s"/>
      <c r="BB283" t="n">
        <v>22606</v>
      </c>
      <c r="BC283" t="n">
        <v>13.140766</v>
      </c>
      <c r="BD283" t="n">
        <v>52.40531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589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103.95</v>
      </c>
      <c r="L284" t="s">
        <v>76</v>
      </c>
      <c r="M284" t="s"/>
      <c r="N284" t="s">
        <v>169</v>
      </c>
      <c r="O284" t="s">
        <v>78</v>
      </c>
      <c r="P284" t="s">
        <v>589</v>
      </c>
      <c r="Q284" t="s"/>
      <c r="R284" t="s">
        <v>80</v>
      </c>
      <c r="S284" t="s">
        <v>592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HYPERLINK("https://hotelmonitor-cachepage.eclerx.com/savepage/tk_15434949370009487_sr_2095.html","info")</f>
        <v/>
      </c>
      <c r="AA284" t="n">
        <v>-2071800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88</v>
      </c>
      <c r="AO284" t="s"/>
      <c r="AP284" t="n">
        <v>199</v>
      </c>
      <c r="AQ284" t="s">
        <v>89</v>
      </c>
      <c r="AR284" t="s"/>
      <c r="AS284" t="s"/>
      <c r="AT284" t="s">
        <v>90</v>
      </c>
      <c r="AU284" t="s"/>
      <c r="AV284" t="s"/>
      <c r="AW284" t="s"/>
      <c r="AX284" t="s"/>
      <c r="AY284" t="n">
        <v>2071800</v>
      </c>
      <c r="AZ284" t="s">
        <v>591</v>
      </c>
      <c r="BA284" t="s"/>
      <c r="BB284" t="n">
        <v>22606</v>
      </c>
      <c r="BC284" t="n">
        <v>13.140766</v>
      </c>
      <c r="BD284" t="n">
        <v>52.40531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593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119.09</v>
      </c>
      <c r="L285" t="s">
        <v>76</v>
      </c>
      <c r="M285" t="s"/>
      <c r="N285" t="s">
        <v>356</v>
      </c>
      <c r="O285" t="s">
        <v>78</v>
      </c>
      <c r="P285" t="s">
        <v>593</v>
      </c>
      <c r="Q285" t="s"/>
      <c r="R285" t="s">
        <v>80</v>
      </c>
      <c r="S285" t="s">
        <v>594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HYPERLINK("https://hotelmonitor-cachepage.eclerx.com/savepage/tk_15434947228561642_sr_2095.html","info")</f>
        <v/>
      </c>
      <c r="AA285" t="n">
        <v>-2071513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88</v>
      </c>
      <c r="AO285" t="s"/>
      <c r="AP285" t="n">
        <v>73</v>
      </c>
      <c r="AQ285" t="s">
        <v>89</v>
      </c>
      <c r="AR285" t="s"/>
      <c r="AS285" t="s"/>
      <c r="AT285" t="s">
        <v>90</v>
      </c>
      <c r="AU285" t="s"/>
      <c r="AV285" t="s"/>
      <c r="AW285" t="s"/>
      <c r="AX285" t="s"/>
      <c r="AY285" t="n">
        <v>2071513</v>
      </c>
      <c r="AZ285" t="s">
        <v>595</v>
      </c>
      <c r="BA285" t="s"/>
      <c r="BB285" t="n">
        <v>60647</v>
      </c>
      <c r="BC285" t="n">
        <v>13.37034</v>
      </c>
      <c r="BD285" t="n">
        <v>52.50329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593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152.8</v>
      </c>
      <c r="L286" t="s">
        <v>76</v>
      </c>
      <c r="M286" t="s"/>
      <c r="N286" t="s">
        <v>266</v>
      </c>
      <c r="O286" t="s">
        <v>78</v>
      </c>
      <c r="P286" t="s">
        <v>593</v>
      </c>
      <c r="Q286" t="s"/>
      <c r="R286" t="s">
        <v>80</v>
      </c>
      <c r="S286" t="s">
        <v>596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HYPERLINK("https://hotelmonitor-cachepage.eclerx.com/savepage/tk_15434947228561642_sr_2095.html","info")</f>
        <v/>
      </c>
      <c r="AA286" t="n">
        <v>-2071513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88</v>
      </c>
      <c r="AO286" t="s"/>
      <c r="AP286" t="n">
        <v>73</v>
      </c>
      <c r="AQ286" t="s">
        <v>89</v>
      </c>
      <c r="AR286" t="s"/>
      <c r="AS286" t="s"/>
      <c r="AT286" t="s">
        <v>90</v>
      </c>
      <c r="AU286" t="s"/>
      <c r="AV286" t="s"/>
      <c r="AW286" t="s"/>
      <c r="AX286" t="s"/>
      <c r="AY286" t="n">
        <v>2071513</v>
      </c>
      <c r="AZ286" t="s">
        <v>595</v>
      </c>
      <c r="BA286" t="s"/>
      <c r="BB286" t="n">
        <v>60647</v>
      </c>
      <c r="BC286" t="n">
        <v>13.37034</v>
      </c>
      <c r="BD286" t="n">
        <v>52.50329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593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194.5</v>
      </c>
      <c r="L287" t="s">
        <v>76</v>
      </c>
      <c r="M287" t="s"/>
      <c r="N287" t="s">
        <v>266</v>
      </c>
      <c r="O287" t="s">
        <v>78</v>
      </c>
      <c r="P287" t="s">
        <v>593</v>
      </c>
      <c r="Q287" t="s"/>
      <c r="R287" t="s">
        <v>80</v>
      </c>
      <c r="S287" t="s">
        <v>597</v>
      </c>
      <c r="T287" t="s">
        <v>82</v>
      </c>
      <c r="U287" t="s"/>
      <c r="V287" t="s">
        <v>83</v>
      </c>
      <c r="W287" t="s">
        <v>98</v>
      </c>
      <c r="X287" t="s"/>
      <c r="Y287" t="s">
        <v>85</v>
      </c>
      <c r="Z287">
        <f>HYPERLINK("https://hotelmonitor-cachepage.eclerx.com/savepage/tk_15434947228561642_sr_2095.html","info")</f>
        <v/>
      </c>
      <c r="AA287" t="n">
        <v>-2071513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88</v>
      </c>
      <c r="AO287" t="s"/>
      <c r="AP287" t="n">
        <v>73</v>
      </c>
      <c r="AQ287" t="s">
        <v>89</v>
      </c>
      <c r="AR287" t="s"/>
      <c r="AS287" t="s"/>
      <c r="AT287" t="s">
        <v>90</v>
      </c>
      <c r="AU287" t="s"/>
      <c r="AV287" t="s"/>
      <c r="AW287" t="s"/>
      <c r="AX287" t="s"/>
      <c r="AY287" t="n">
        <v>2071513</v>
      </c>
      <c r="AZ287" t="s">
        <v>595</v>
      </c>
      <c r="BA287" t="s"/>
      <c r="BB287" t="n">
        <v>60647</v>
      </c>
      <c r="BC287" t="n">
        <v>13.37034</v>
      </c>
      <c r="BD287" t="n">
        <v>52.50329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598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590</v>
      </c>
      <c r="L288" t="s">
        <v>76</v>
      </c>
      <c r="M288" t="s"/>
      <c r="N288" t="s">
        <v>599</v>
      </c>
      <c r="O288" t="s">
        <v>78</v>
      </c>
      <c r="P288" t="s">
        <v>598</v>
      </c>
      <c r="Q288" t="s"/>
      <c r="R288" t="s">
        <v>193</v>
      </c>
      <c r="S288" t="s">
        <v>420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HYPERLINK("https://hotelmonitor-cachepage.eclerx.com/savepage/tk_15434950552499804_sr_2095.html","info")</f>
        <v/>
      </c>
      <c r="AA288" t="n">
        <v>-6222939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88</v>
      </c>
      <c r="AO288" t="s"/>
      <c r="AP288" t="n">
        <v>262</v>
      </c>
      <c r="AQ288" t="s">
        <v>89</v>
      </c>
      <c r="AR288" t="s"/>
      <c r="AS288" t="s"/>
      <c r="AT288" t="s">
        <v>90</v>
      </c>
      <c r="AU288" t="s"/>
      <c r="AV288" t="s"/>
      <c r="AW288" t="s"/>
      <c r="AX288" t="s"/>
      <c r="AY288" t="n">
        <v>6222939</v>
      </c>
      <c r="AZ288" t="s">
        <v>600</v>
      </c>
      <c r="BA288" t="s"/>
      <c r="BB288" t="n">
        <v>252272</v>
      </c>
      <c r="BC288" t="n">
        <v>13.394115</v>
      </c>
      <c r="BD288" t="n">
        <v>52.51579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598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650</v>
      </c>
      <c r="L289" t="s">
        <v>76</v>
      </c>
      <c r="M289" t="s"/>
      <c r="N289" t="s">
        <v>601</v>
      </c>
      <c r="O289" t="s">
        <v>78</v>
      </c>
      <c r="P289" t="s">
        <v>598</v>
      </c>
      <c r="Q289" t="s"/>
      <c r="R289" t="s">
        <v>193</v>
      </c>
      <c r="S289" t="s">
        <v>602</v>
      </c>
      <c r="T289" t="s">
        <v>82</v>
      </c>
      <c r="U289" t="s"/>
      <c r="V289" t="s">
        <v>83</v>
      </c>
      <c r="W289" t="s">
        <v>98</v>
      </c>
      <c r="X289" t="s"/>
      <c r="Y289" t="s">
        <v>85</v>
      </c>
      <c r="Z289">
        <f>HYPERLINK("https://hotelmonitor-cachepage.eclerx.com/savepage/tk_15434950552499804_sr_2095.html","info")</f>
        <v/>
      </c>
      <c r="AA289" t="n">
        <v>-6222939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88</v>
      </c>
      <c r="AO289" t="s"/>
      <c r="AP289" t="n">
        <v>262</v>
      </c>
      <c r="AQ289" t="s">
        <v>89</v>
      </c>
      <c r="AR289" t="s"/>
      <c r="AS289" t="s"/>
      <c r="AT289" t="s">
        <v>90</v>
      </c>
      <c r="AU289" t="s"/>
      <c r="AV289" t="s"/>
      <c r="AW289" t="s"/>
      <c r="AX289" t="s"/>
      <c r="AY289" t="n">
        <v>6222939</v>
      </c>
      <c r="AZ289" t="s">
        <v>600</v>
      </c>
      <c r="BA289" t="s"/>
      <c r="BB289" t="n">
        <v>252272</v>
      </c>
      <c r="BC289" t="n">
        <v>13.394115</v>
      </c>
      <c r="BD289" t="n">
        <v>52.51579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598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750</v>
      </c>
      <c r="L290" t="s">
        <v>76</v>
      </c>
      <c r="M290" t="s"/>
      <c r="N290" t="s">
        <v>603</v>
      </c>
      <c r="O290" t="s">
        <v>78</v>
      </c>
      <c r="P290" t="s">
        <v>598</v>
      </c>
      <c r="Q290" t="s"/>
      <c r="R290" t="s">
        <v>193</v>
      </c>
      <c r="S290" t="s">
        <v>604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HYPERLINK("https://hotelmonitor-cachepage.eclerx.com/savepage/tk_15434950552499804_sr_2095.html","info")</f>
        <v/>
      </c>
      <c r="AA290" t="n">
        <v>-6222939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88</v>
      </c>
      <c r="AO290" t="s"/>
      <c r="AP290" t="n">
        <v>262</v>
      </c>
      <c r="AQ290" t="s">
        <v>89</v>
      </c>
      <c r="AR290" t="s"/>
      <c r="AS290" t="s"/>
      <c r="AT290" t="s">
        <v>90</v>
      </c>
      <c r="AU290" t="s"/>
      <c r="AV290" t="s"/>
      <c r="AW290" t="s"/>
      <c r="AX290" t="s"/>
      <c r="AY290" t="n">
        <v>6222939</v>
      </c>
      <c r="AZ290" t="s">
        <v>600</v>
      </c>
      <c r="BA290" t="s"/>
      <c r="BB290" t="n">
        <v>252272</v>
      </c>
      <c r="BC290" t="n">
        <v>13.394115</v>
      </c>
      <c r="BD290" t="n">
        <v>52.51579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598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810</v>
      </c>
      <c r="L291" t="s">
        <v>76</v>
      </c>
      <c r="M291" t="s"/>
      <c r="N291" t="s">
        <v>603</v>
      </c>
      <c r="O291" t="s">
        <v>78</v>
      </c>
      <c r="P291" t="s">
        <v>598</v>
      </c>
      <c r="Q291" t="s"/>
      <c r="R291" t="s">
        <v>193</v>
      </c>
      <c r="S291" t="s">
        <v>605</v>
      </c>
      <c r="T291" t="s">
        <v>82</v>
      </c>
      <c r="U291" t="s"/>
      <c r="V291" t="s">
        <v>83</v>
      </c>
      <c r="W291" t="s">
        <v>98</v>
      </c>
      <c r="X291" t="s"/>
      <c r="Y291" t="s">
        <v>85</v>
      </c>
      <c r="Z291">
        <f>HYPERLINK("https://hotelmonitor-cachepage.eclerx.com/savepage/tk_15434950552499804_sr_2095.html","info")</f>
        <v/>
      </c>
      <c r="AA291" t="n">
        <v>-6222939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88</v>
      </c>
      <c r="AO291" t="s"/>
      <c r="AP291" t="n">
        <v>262</v>
      </c>
      <c r="AQ291" t="s">
        <v>89</v>
      </c>
      <c r="AR291" t="s"/>
      <c r="AS291" t="s"/>
      <c r="AT291" t="s">
        <v>90</v>
      </c>
      <c r="AU291" t="s"/>
      <c r="AV291" t="s"/>
      <c r="AW291" t="s"/>
      <c r="AX291" t="s"/>
      <c r="AY291" t="n">
        <v>6222939</v>
      </c>
      <c r="AZ291" t="s">
        <v>600</v>
      </c>
      <c r="BA291" t="s"/>
      <c r="BB291" t="n">
        <v>252272</v>
      </c>
      <c r="BC291" t="n">
        <v>13.394115</v>
      </c>
      <c r="BD291" t="n">
        <v>52.51579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598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4000</v>
      </c>
      <c r="L292" t="s">
        <v>76</v>
      </c>
      <c r="M292" t="s"/>
      <c r="N292" t="s">
        <v>606</v>
      </c>
      <c r="O292" t="s">
        <v>78</v>
      </c>
      <c r="P292" t="s">
        <v>598</v>
      </c>
      <c r="Q292" t="s"/>
      <c r="R292" t="s">
        <v>193</v>
      </c>
      <c r="S292" t="s">
        <v>607</v>
      </c>
      <c r="T292" t="s">
        <v>82</v>
      </c>
      <c r="U292" t="s"/>
      <c r="V292" t="s">
        <v>83</v>
      </c>
      <c r="W292" t="s">
        <v>98</v>
      </c>
      <c r="X292" t="s"/>
      <c r="Y292" t="s">
        <v>85</v>
      </c>
      <c r="Z292">
        <f>HYPERLINK("https://hotelmonitor-cachepage.eclerx.com/savepage/tk_15434950552499804_sr_2095.html","info")</f>
        <v/>
      </c>
      <c r="AA292" t="n">
        <v>-6222939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88</v>
      </c>
      <c r="AO292" t="s"/>
      <c r="AP292" t="n">
        <v>262</v>
      </c>
      <c r="AQ292" t="s">
        <v>89</v>
      </c>
      <c r="AR292" t="s"/>
      <c r="AS292" t="s"/>
      <c r="AT292" t="s">
        <v>90</v>
      </c>
      <c r="AU292" t="s"/>
      <c r="AV292" t="s"/>
      <c r="AW292" t="s"/>
      <c r="AX292" t="s"/>
      <c r="AY292" t="n">
        <v>6222939</v>
      </c>
      <c r="AZ292" t="s">
        <v>600</v>
      </c>
      <c r="BA292" t="s"/>
      <c r="BB292" t="n">
        <v>252272</v>
      </c>
      <c r="BC292" t="n">
        <v>13.394115</v>
      </c>
      <c r="BD292" t="n">
        <v>52.51579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608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109</v>
      </c>
      <c r="L293" t="s">
        <v>76</v>
      </c>
      <c r="M293" t="s"/>
      <c r="N293" t="s">
        <v>609</v>
      </c>
      <c r="O293" t="s">
        <v>78</v>
      </c>
      <c r="P293" t="s">
        <v>608</v>
      </c>
      <c r="Q293" t="s"/>
      <c r="R293" t="s">
        <v>80</v>
      </c>
      <c r="S293" t="s">
        <v>277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HYPERLINK("https://hotelmonitor-cachepage.eclerx.com/savepage/tk_1543495013566149_sr_2095.html","info")</f>
        <v/>
      </c>
      <c r="AA293" t="n">
        <v>-6796585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88</v>
      </c>
      <c r="AO293" t="s"/>
      <c r="AP293" t="n">
        <v>241</v>
      </c>
      <c r="AQ293" t="s">
        <v>89</v>
      </c>
      <c r="AR293" t="s"/>
      <c r="AS293" t="s"/>
      <c r="AT293" t="s">
        <v>90</v>
      </c>
      <c r="AU293" t="s"/>
      <c r="AV293" t="s"/>
      <c r="AW293" t="s"/>
      <c r="AX293" t="s"/>
      <c r="AY293" t="n">
        <v>6796585</v>
      </c>
      <c r="AZ293" t="s">
        <v>610</v>
      </c>
      <c r="BA293" t="s"/>
      <c r="BB293" t="n">
        <v>18828</v>
      </c>
      <c r="BC293" t="n">
        <v>13.309936</v>
      </c>
      <c r="BD293" t="n">
        <v>52.495028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608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149</v>
      </c>
      <c r="L294" t="s">
        <v>76</v>
      </c>
      <c r="M294" t="s"/>
      <c r="N294" t="s">
        <v>152</v>
      </c>
      <c r="O294" t="s">
        <v>78</v>
      </c>
      <c r="P294" t="s">
        <v>608</v>
      </c>
      <c r="Q294" t="s"/>
      <c r="R294" t="s">
        <v>80</v>
      </c>
      <c r="S294" t="s">
        <v>188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HYPERLINK("https://hotelmonitor-cachepage.eclerx.com/savepage/tk_1543495013566149_sr_2095.html","info")</f>
        <v/>
      </c>
      <c r="AA294" t="n">
        <v>-6796585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88</v>
      </c>
      <c r="AO294" t="s"/>
      <c r="AP294" t="n">
        <v>241</v>
      </c>
      <c r="AQ294" t="s">
        <v>89</v>
      </c>
      <c r="AR294" t="s"/>
      <c r="AS294" t="s"/>
      <c r="AT294" t="s">
        <v>90</v>
      </c>
      <c r="AU294" t="s"/>
      <c r="AV294" t="s"/>
      <c r="AW294" t="s"/>
      <c r="AX294" t="s"/>
      <c r="AY294" t="n">
        <v>6796585</v>
      </c>
      <c r="AZ294" t="s">
        <v>610</v>
      </c>
      <c r="BA294" t="s"/>
      <c r="BB294" t="n">
        <v>18828</v>
      </c>
      <c r="BC294" t="n">
        <v>13.309936</v>
      </c>
      <c r="BD294" t="n">
        <v>52.495028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611</v>
      </c>
      <c r="F295" t="n">
        <v>1595453</v>
      </c>
      <c r="G295" t="s">
        <v>74</v>
      </c>
      <c r="H295" t="s">
        <v>75</v>
      </c>
      <c r="I295" t="s"/>
      <c r="J295" t="s">
        <v>74</v>
      </c>
      <c r="K295" t="n">
        <v>90.40000000000001</v>
      </c>
      <c r="L295" t="s">
        <v>76</v>
      </c>
      <c r="M295" t="s"/>
      <c r="N295" t="s">
        <v>169</v>
      </c>
      <c r="O295" t="s">
        <v>78</v>
      </c>
      <c r="P295" t="s">
        <v>612</v>
      </c>
      <c r="Q295" t="s"/>
      <c r="R295" t="s">
        <v>80</v>
      </c>
      <c r="S295" t="s">
        <v>613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HYPERLINK("https://hotelmonitor-cachepage.eclerx.com/savepage/tk_15434949386016107_sr_2095.html","info")</f>
        <v/>
      </c>
      <c r="AA295" t="n">
        <v>234501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88</v>
      </c>
      <c r="AO295" t="s"/>
      <c r="AP295" t="n">
        <v>200</v>
      </c>
      <c r="AQ295" t="s">
        <v>89</v>
      </c>
      <c r="AR295" t="s"/>
      <c r="AS295" t="s"/>
      <c r="AT295" t="s">
        <v>90</v>
      </c>
      <c r="AU295" t="s"/>
      <c r="AV295" t="s"/>
      <c r="AW295" t="s"/>
      <c r="AX295" t="s"/>
      <c r="AY295" t="n">
        <v>937795</v>
      </c>
      <c r="AZ295" t="s">
        <v>614</v>
      </c>
      <c r="BA295" t="s"/>
      <c r="BB295" t="n">
        <v>405</v>
      </c>
      <c r="BC295" t="n">
        <v>13.30631</v>
      </c>
      <c r="BD295" t="n">
        <v>52.52382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611</v>
      </c>
      <c r="F296" t="n">
        <v>1595453</v>
      </c>
      <c r="G296" t="s">
        <v>74</v>
      </c>
      <c r="H296" t="s">
        <v>75</v>
      </c>
      <c r="I296" t="s"/>
      <c r="J296" t="s">
        <v>74</v>
      </c>
      <c r="K296" t="n">
        <v>99.2</v>
      </c>
      <c r="L296" t="s">
        <v>76</v>
      </c>
      <c r="M296" t="s"/>
      <c r="N296" t="s">
        <v>259</v>
      </c>
      <c r="O296" t="s">
        <v>78</v>
      </c>
      <c r="P296" t="s">
        <v>612</v>
      </c>
      <c r="Q296" t="s"/>
      <c r="R296" t="s">
        <v>80</v>
      </c>
      <c r="S296" t="s">
        <v>615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HYPERLINK("https://hotelmonitor-cachepage.eclerx.com/savepage/tk_15434949386016107_sr_2095.html","info")</f>
        <v/>
      </c>
      <c r="AA296" t="n">
        <v>234501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88</v>
      </c>
      <c r="AO296" t="s"/>
      <c r="AP296" t="n">
        <v>200</v>
      </c>
      <c r="AQ296" t="s">
        <v>89</v>
      </c>
      <c r="AR296" t="s"/>
      <c r="AS296" t="s"/>
      <c r="AT296" t="s">
        <v>90</v>
      </c>
      <c r="AU296" t="s"/>
      <c r="AV296" t="s"/>
      <c r="AW296" t="s"/>
      <c r="AX296" t="s"/>
      <c r="AY296" t="n">
        <v>937795</v>
      </c>
      <c r="AZ296" t="s">
        <v>614</v>
      </c>
      <c r="BA296" t="s"/>
      <c r="BB296" t="n">
        <v>405</v>
      </c>
      <c r="BC296" t="n">
        <v>13.30631</v>
      </c>
      <c r="BD296" t="n">
        <v>52.52382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616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156.97</v>
      </c>
      <c r="L297" t="s">
        <v>76</v>
      </c>
      <c r="M297" t="s"/>
      <c r="N297" t="s">
        <v>154</v>
      </c>
      <c r="O297" t="s">
        <v>78</v>
      </c>
      <c r="P297" t="s">
        <v>616</v>
      </c>
      <c r="Q297" t="s"/>
      <c r="R297" t="s">
        <v>109</v>
      </c>
      <c r="S297" t="s">
        <v>617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HYPERLINK("https://hotelmonitor-cachepage.eclerx.com/savepage/tk_15434946745645144_sr_2095.html","info")</f>
        <v/>
      </c>
      <c r="AA297" t="n">
        <v>-4481134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88</v>
      </c>
      <c r="AO297" t="s"/>
      <c r="AP297" t="n">
        <v>47</v>
      </c>
      <c r="AQ297" t="s">
        <v>89</v>
      </c>
      <c r="AR297" t="s"/>
      <c r="AS297" t="s"/>
      <c r="AT297" t="s">
        <v>90</v>
      </c>
      <c r="AU297" t="s"/>
      <c r="AV297" t="s"/>
      <c r="AW297" t="s"/>
      <c r="AX297" t="s"/>
      <c r="AY297" t="n">
        <v>4481134</v>
      </c>
      <c r="AZ297" t="s">
        <v>618</v>
      </c>
      <c r="BA297" t="s"/>
      <c r="BB297" t="n">
        <v>547897</v>
      </c>
      <c r="BC297" t="n">
        <v>13.388527</v>
      </c>
      <c r="BD297" t="n">
        <v>52.507708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616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183.14</v>
      </c>
      <c r="L298" t="s">
        <v>76</v>
      </c>
      <c r="M298" t="s"/>
      <c r="N298" t="s">
        <v>619</v>
      </c>
      <c r="O298" t="s">
        <v>78</v>
      </c>
      <c r="P298" t="s">
        <v>616</v>
      </c>
      <c r="Q298" t="s"/>
      <c r="R298" t="s">
        <v>109</v>
      </c>
      <c r="S298" t="s">
        <v>620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HYPERLINK("https://hotelmonitor-cachepage.eclerx.com/savepage/tk_15434946745645144_sr_2095.html","info")</f>
        <v/>
      </c>
      <c r="AA298" t="n">
        <v>-4481134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88</v>
      </c>
      <c r="AO298" t="s"/>
      <c r="AP298" t="n">
        <v>47</v>
      </c>
      <c r="AQ298" t="s">
        <v>89</v>
      </c>
      <c r="AR298" t="s"/>
      <c r="AS298" t="s"/>
      <c r="AT298" t="s">
        <v>90</v>
      </c>
      <c r="AU298" t="s"/>
      <c r="AV298" t="s"/>
      <c r="AW298" t="s"/>
      <c r="AX298" t="s"/>
      <c r="AY298" t="n">
        <v>4481134</v>
      </c>
      <c r="AZ298" t="s">
        <v>618</v>
      </c>
      <c r="BA298" t="s"/>
      <c r="BB298" t="n">
        <v>547897</v>
      </c>
      <c r="BC298" t="n">
        <v>13.388527</v>
      </c>
      <c r="BD298" t="n">
        <v>52.507708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621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84</v>
      </c>
      <c r="L299" t="s">
        <v>76</v>
      </c>
      <c r="M299" t="s"/>
      <c r="N299" t="s">
        <v>622</v>
      </c>
      <c r="O299" t="s">
        <v>78</v>
      </c>
      <c r="P299" t="s">
        <v>621</v>
      </c>
      <c r="Q299" t="s"/>
      <c r="R299" t="s">
        <v>103</v>
      </c>
      <c r="S299" t="s">
        <v>139</v>
      </c>
      <c r="T299" t="s">
        <v>82</v>
      </c>
      <c r="U299" t="s"/>
      <c r="V299" t="s">
        <v>83</v>
      </c>
      <c r="W299" t="s">
        <v>98</v>
      </c>
      <c r="X299" t="s"/>
      <c r="Y299" t="s">
        <v>85</v>
      </c>
      <c r="Z299">
        <f>HYPERLINK("https://hotelmonitor-cachepage.eclerx.com/savepage/tk_15434948534711971_sr_2095.html","info")</f>
        <v/>
      </c>
      <c r="AA299" t="n">
        <v>-4880360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88</v>
      </c>
      <c r="AO299" t="s"/>
      <c r="AP299" t="n">
        <v>151</v>
      </c>
      <c r="AQ299" t="s">
        <v>89</v>
      </c>
      <c r="AR299" t="s"/>
      <c r="AS299" t="s"/>
      <c r="AT299" t="s">
        <v>90</v>
      </c>
      <c r="AU299" t="s"/>
      <c r="AV299" t="s"/>
      <c r="AW299" t="s"/>
      <c r="AX299" t="s"/>
      <c r="AY299" t="n">
        <v>4880360</v>
      </c>
      <c r="AZ299" t="s">
        <v>623</v>
      </c>
      <c r="BA299" t="s"/>
      <c r="BB299" t="n">
        <v>539519</v>
      </c>
      <c r="BC299" t="n">
        <v>13.497036</v>
      </c>
      <c r="BD299" t="n">
        <v>52.504378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621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124</v>
      </c>
      <c r="L300" t="s">
        <v>76</v>
      </c>
      <c r="M300" t="s"/>
      <c r="N300" t="s">
        <v>169</v>
      </c>
      <c r="O300" t="s">
        <v>78</v>
      </c>
      <c r="P300" t="s">
        <v>621</v>
      </c>
      <c r="Q300" t="s"/>
      <c r="R300" t="s">
        <v>103</v>
      </c>
      <c r="S300" t="s">
        <v>376</v>
      </c>
      <c r="T300" t="s">
        <v>82</v>
      </c>
      <c r="U300" t="s"/>
      <c r="V300" t="s">
        <v>83</v>
      </c>
      <c r="W300" t="s">
        <v>98</v>
      </c>
      <c r="X300" t="s"/>
      <c r="Y300" t="s">
        <v>85</v>
      </c>
      <c r="Z300">
        <f>HYPERLINK("https://hotelmonitor-cachepage.eclerx.com/savepage/tk_15434948534711971_sr_2095.html","info")</f>
        <v/>
      </c>
      <c r="AA300" t="n">
        <v>-4880360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88</v>
      </c>
      <c r="AO300" t="s"/>
      <c r="AP300" t="n">
        <v>151</v>
      </c>
      <c r="AQ300" t="s">
        <v>89</v>
      </c>
      <c r="AR300" t="s"/>
      <c r="AS300" t="s"/>
      <c r="AT300" t="s">
        <v>90</v>
      </c>
      <c r="AU300" t="s"/>
      <c r="AV300" t="s"/>
      <c r="AW300" t="s"/>
      <c r="AX300" t="s"/>
      <c r="AY300" t="n">
        <v>4880360</v>
      </c>
      <c r="AZ300" t="s">
        <v>623</v>
      </c>
      <c r="BA300" t="s"/>
      <c r="BB300" t="n">
        <v>539519</v>
      </c>
      <c r="BC300" t="n">
        <v>13.497036</v>
      </c>
      <c r="BD300" t="n">
        <v>52.504378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624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90</v>
      </c>
      <c r="L301" t="s">
        <v>76</v>
      </c>
      <c r="M301" t="s"/>
      <c r="N301" t="s">
        <v>625</v>
      </c>
      <c r="O301" t="s">
        <v>78</v>
      </c>
      <c r="P301" t="s">
        <v>624</v>
      </c>
      <c r="Q301" t="s"/>
      <c r="R301" t="s">
        <v>109</v>
      </c>
      <c r="S301" t="s">
        <v>500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HYPERLINK("https://hotelmonitor-cachepage.eclerx.com/savepage/tk_15434946519628599_sr_2095.html","info")</f>
        <v/>
      </c>
      <c r="AA301" t="n">
        <v>-6796915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88</v>
      </c>
      <c r="AO301" t="s"/>
      <c r="AP301" t="n">
        <v>34</v>
      </c>
      <c r="AQ301" t="s">
        <v>89</v>
      </c>
      <c r="AR301" t="s"/>
      <c r="AS301" t="s"/>
      <c r="AT301" t="s">
        <v>90</v>
      </c>
      <c r="AU301" t="s"/>
      <c r="AV301" t="s"/>
      <c r="AW301" t="s"/>
      <c r="AX301" t="s"/>
      <c r="AY301" t="n">
        <v>6796915</v>
      </c>
      <c r="AZ301" t="s"/>
      <c r="BA301" t="s"/>
      <c r="BB301" t="n">
        <v>588244</v>
      </c>
      <c r="BC301" t="n">
        <v>13.532203</v>
      </c>
      <c r="BD301" t="n">
        <v>52.432783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624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100</v>
      </c>
      <c r="L302" t="s">
        <v>76</v>
      </c>
      <c r="M302" t="s"/>
      <c r="N302" t="s">
        <v>169</v>
      </c>
      <c r="O302" t="s">
        <v>78</v>
      </c>
      <c r="P302" t="s">
        <v>624</v>
      </c>
      <c r="Q302" t="s"/>
      <c r="R302" t="s">
        <v>109</v>
      </c>
      <c r="S302" t="s">
        <v>626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HYPERLINK("https://hotelmonitor-cachepage.eclerx.com/savepage/tk_15434946519628599_sr_2095.html","info")</f>
        <v/>
      </c>
      <c r="AA302" t="n">
        <v>-6796915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88</v>
      </c>
      <c r="AO302" t="s"/>
      <c r="AP302" t="n">
        <v>34</v>
      </c>
      <c r="AQ302" t="s">
        <v>89</v>
      </c>
      <c r="AR302" t="s"/>
      <c r="AS302" t="s"/>
      <c r="AT302" t="s">
        <v>90</v>
      </c>
      <c r="AU302" t="s"/>
      <c r="AV302" t="s"/>
      <c r="AW302" t="s"/>
      <c r="AX302" t="s"/>
      <c r="AY302" t="n">
        <v>6796915</v>
      </c>
      <c r="AZ302" t="s"/>
      <c r="BA302" t="s"/>
      <c r="BB302" t="n">
        <v>588244</v>
      </c>
      <c r="BC302" t="n">
        <v>13.532203</v>
      </c>
      <c r="BD302" t="n">
        <v>52.432783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624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120</v>
      </c>
      <c r="L303" t="s">
        <v>76</v>
      </c>
      <c r="M303" t="s"/>
      <c r="N303" t="s">
        <v>627</v>
      </c>
      <c r="O303" t="s">
        <v>78</v>
      </c>
      <c r="P303" t="s">
        <v>624</v>
      </c>
      <c r="Q303" t="s"/>
      <c r="R303" t="s">
        <v>109</v>
      </c>
      <c r="S303" t="s">
        <v>347</v>
      </c>
      <c r="T303" t="s">
        <v>82</v>
      </c>
      <c r="U303" t="s"/>
      <c r="V303" t="s">
        <v>83</v>
      </c>
      <c r="W303" t="s">
        <v>98</v>
      </c>
      <c r="X303" t="s"/>
      <c r="Y303" t="s">
        <v>85</v>
      </c>
      <c r="Z303">
        <f>HYPERLINK("https://hotelmonitor-cachepage.eclerx.com/savepage/tk_15434946519628599_sr_2095.html","info")</f>
        <v/>
      </c>
      <c r="AA303" t="n">
        <v>-6796915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88</v>
      </c>
      <c r="AO303" t="s"/>
      <c r="AP303" t="n">
        <v>34</v>
      </c>
      <c r="AQ303" t="s">
        <v>89</v>
      </c>
      <c r="AR303" t="s"/>
      <c r="AS303" t="s"/>
      <c r="AT303" t="s">
        <v>90</v>
      </c>
      <c r="AU303" t="s"/>
      <c r="AV303" t="s"/>
      <c r="AW303" t="s"/>
      <c r="AX303" t="s"/>
      <c r="AY303" t="n">
        <v>6796915</v>
      </c>
      <c r="AZ303" t="s"/>
      <c r="BA303" t="s"/>
      <c r="BB303" t="n">
        <v>588244</v>
      </c>
      <c r="BC303" t="n">
        <v>13.532203</v>
      </c>
      <c r="BD303" t="n">
        <v>52.432783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624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130</v>
      </c>
      <c r="L304" t="s">
        <v>76</v>
      </c>
      <c r="M304" t="s"/>
      <c r="N304" t="s">
        <v>442</v>
      </c>
      <c r="O304" t="s">
        <v>78</v>
      </c>
      <c r="P304" t="s">
        <v>624</v>
      </c>
      <c r="Q304" t="s"/>
      <c r="R304" t="s">
        <v>109</v>
      </c>
      <c r="S304" t="s">
        <v>628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HYPERLINK("https://hotelmonitor-cachepage.eclerx.com/savepage/tk_15434946519628599_sr_2095.html","info")</f>
        <v/>
      </c>
      <c r="AA304" t="n">
        <v>-6796915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88</v>
      </c>
      <c r="AO304" t="s"/>
      <c r="AP304" t="n">
        <v>34</v>
      </c>
      <c r="AQ304" t="s">
        <v>89</v>
      </c>
      <c r="AR304" t="s"/>
      <c r="AS304" t="s"/>
      <c r="AT304" t="s">
        <v>90</v>
      </c>
      <c r="AU304" t="s"/>
      <c r="AV304" t="s"/>
      <c r="AW304" t="s"/>
      <c r="AX304" t="s"/>
      <c r="AY304" t="n">
        <v>6796915</v>
      </c>
      <c r="AZ304" t="s"/>
      <c r="BA304" t="s"/>
      <c r="BB304" t="n">
        <v>588244</v>
      </c>
      <c r="BC304" t="n">
        <v>13.532203</v>
      </c>
      <c r="BD304" t="n">
        <v>52.432783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629</v>
      </c>
      <c r="F305" t="n">
        <v>529948</v>
      </c>
      <c r="G305" t="s">
        <v>74</v>
      </c>
      <c r="H305" t="s">
        <v>75</v>
      </c>
      <c r="I305" t="s"/>
      <c r="J305" t="s">
        <v>74</v>
      </c>
      <c r="K305" t="n">
        <v>112</v>
      </c>
      <c r="L305" t="s">
        <v>76</v>
      </c>
      <c r="M305" t="s"/>
      <c r="N305" t="s">
        <v>630</v>
      </c>
      <c r="O305" t="s">
        <v>78</v>
      </c>
      <c r="P305" t="s">
        <v>631</v>
      </c>
      <c r="Q305" t="s"/>
      <c r="R305" t="s">
        <v>109</v>
      </c>
      <c r="S305" t="s">
        <v>219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HYPERLINK("https://hotelmonitor-cachepage.eclerx.com/savepage/tk_1543494606591089_sr_2095.html","info")</f>
        <v/>
      </c>
      <c r="AA305" t="n">
        <v>99181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88</v>
      </c>
      <c r="AO305" t="s"/>
      <c r="AP305" t="n">
        <v>5</v>
      </c>
      <c r="AQ305" t="s">
        <v>89</v>
      </c>
      <c r="AR305" t="s"/>
      <c r="AS305" t="s"/>
      <c r="AT305" t="s">
        <v>90</v>
      </c>
      <c r="AU305" t="s"/>
      <c r="AV305" t="s"/>
      <c r="AW305" t="s"/>
      <c r="AX305" t="s"/>
      <c r="AY305" t="n">
        <v>225697</v>
      </c>
      <c r="AZ305" t="s">
        <v>632</v>
      </c>
      <c r="BA305" t="s"/>
      <c r="BB305" t="n">
        <v>214340</v>
      </c>
      <c r="BC305" t="n">
        <v>13.334382</v>
      </c>
      <c r="BD305" t="n">
        <v>52.51376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629</v>
      </c>
      <c r="F306" t="n">
        <v>529948</v>
      </c>
      <c r="G306" t="s">
        <v>74</v>
      </c>
      <c r="H306" t="s">
        <v>75</v>
      </c>
      <c r="I306" t="s"/>
      <c r="J306" t="s">
        <v>74</v>
      </c>
      <c r="K306" t="n">
        <v>132</v>
      </c>
      <c r="L306" t="s">
        <v>76</v>
      </c>
      <c r="M306" t="s"/>
      <c r="N306" t="s">
        <v>633</v>
      </c>
      <c r="O306" t="s">
        <v>78</v>
      </c>
      <c r="P306" t="s">
        <v>631</v>
      </c>
      <c r="Q306" t="s"/>
      <c r="R306" t="s">
        <v>109</v>
      </c>
      <c r="S306" t="s">
        <v>171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HYPERLINK("https://hotelmonitor-cachepage.eclerx.com/savepage/tk_1543494606591089_sr_2095.html","info")</f>
        <v/>
      </c>
      <c r="AA306" t="n">
        <v>99181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88</v>
      </c>
      <c r="AO306" t="s"/>
      <c r="AP306" t="n">
        <v>5</v>
      </c>
      <c r="AQ306" t="s">
        <v>89</v>
      </c>
      <c r="AR306" t="s"/>
      <c r="AS306" t="s"/>
      <c r="AT306" t="s">
        <v>90</v>
      </c>
      <c r="AU306" t="s"/>
      <c r="AV306" t="s"/>
      <c r="AW306" t="s"/>
      <c r="AX306" t="s"/>
      <c r="AY306" t="n">
        <v>225697</v>
      </c>
      <c r="AZ306" t="s">
        <v>632</v>
      </c>
      <c r="BA306" t="s"/>
      <c r="BB306" t="n">
        <v>214340</v>
      </c>
      <c r="BC306" t="n">
        <v>13.334382</v>
      </c>
      <c r="BD306" t="n">
        <v>52.51376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629</v>
      </c>
      <c r="F307" t="n">
        <v>529948</v>
      </c>
      <c r="G307" t="s">
        <v>74</v>
      </c>
      <c r="H307" t="s">
        <v>75</v>
      </c>
      <c r="I307" t="s"/>
      <c r="J307" t="s">
        <v>74</v>
      </c>
      <c r="K307" t="n">
        <v>132</v>
      </c>
      <c r="L307" t="s">
        <v>76</v>
      </c>
      <c r="M307" t="s"/>
      <c r="N307" t="s">
        <v>634</v>
      </c>
      <c r="O307" t="s">
        <v>78</v>
      </c>
      <c r="P307" t="s">
        <v>631</v>
      </c>
      <c r="Q307" t="s"/>
      <c r="R307" t="s">
        <v>109</v>
      </c>
      <c r="S307" t="s">
        <v>171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HYPERLINK("https://hotelmonitor-cachepage.eclerx.com/savepage/tk_1543494606591089_sr_2095.html","info")</f>
        <v/>
      </c>
      <c r="AA307" t="n">
        <v>99181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88</v>
      </c>
      <c r="AO307" t="s"/>
      <c r="AP307" t="n">
        <v>5</v>
      </c>
      <c r="AQ307" t="s">
        <v>89</v>
      </c>
      <c r="AR307" t="s"/>
      <c r="AS307" t="s"/>
      <c r="AT307" t="s">
        <v>90</v>
      </c>
      <c r="AU307" t="s"/>
      <c r="AV307" t="s"/>
      <c r="AW307" t="s"/>
      <c r="AX307" t="s"/>
      <c r="AY307" t="n">
        <v>225697</v>
      </c>
      <c r="AZ307" t="s">
        <v>632</v>
      </c>
      <c r="BA307" t="s"/>
      <c r="BB307" t="n">
        <v>214340</v>
      </c>
      <c r="BC307" t="n">
        <v>13.334382</v>
      </c>
      <c r="BD307" t="n">
        <v>52.51376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629</v>
      </c>
      <c r="F308" t="n">
        <v>529948</v>
      </c>
      <c r="G308" t="s">
        <v>74</v>
      </c>
      <c r="H308" t="s">
        <v>75</v>
      </c>
      <c r="I308" t="s"/>
      <c r="J308" t="s">
        <v>74</v>
      </c>
      <c r="K308" t="n">
        <v>137</v>
      </c>
      <c r="L308" t="s">
        <v>76</v>
      </c>
      <c r="M308" t="s"/>
      <c r="N308" t="s">
        <v>635</v>
      </c>
      <c r="O308" t="s">
        <v>78</v>
      </c>
      <c r="P308" t="s">
        <v>631</v>
      </c>
      <c r="Q308" t="s"/>
      <c r="R308" t="s">
        <v>109</v>
      </c>
      <c r="S308" t="s">
        <v>636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HYPERLINK("https://hotelmonitor-cachepage.eclerx.com/savepage/tk_1543494606591089_sr_2095.html","info")</f>
        <v/>
      </c>
      <c r="AA308" t="n">
        <v>99181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88</v>
      </c>
      <c r="AO308" t="s"/>
      <c r="AP308" t="n">
        <v>5</v>
      </c>
      <c r="AQ308" t="s">
        <v>89</v>
      </c>
      <c r="AR308" t="s"/>
      <c r="AS308" t="s"/>
      <c r="AT308" t="s">
        <v>90</v>
      </c>
      <c r="AU308" t="s"/>
      <c r="AV308" t="s"/>
      <c r="AW308" t="s"/>
      <c r="AX308" t="s"/>
      <c r="AY308" t="n">
        <v>225697</v>
      </c>
      <c r="AZ308" t="s">
        <v>632</v>
      </c>
      <c r="BA308" t="s"/>
      <c r="BB308" t="n">
        <v>214340</v>
      </c>
      <c r="BC308" t="n">
        <v>13.334382</v>
      </c>
      <c r="BD308" t="n">
        <v>52.51376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629</v>
      </c>
      <c r="F309" t="n">
        <v>529948</v>
      </c>
      <c r="G309" t="s">
        <v>74</v>
      </c>
      <c r="H309" t="s">
        <v>75</v>
      </c>
      <c r="I309" t="s"/>
      <c r="J309" t="s">
        <v>74</v>
      </c>
      <c r="K309" t="n">
        <v>148</v>
      </c>
      <c r="L309" t="s">
        <v>76</v>
      </c>
      <c r="M309" t="s"/>
      <c r="N309" t="s">
        <v>630</v>
      </c>
      <c r="O309" t="s">
        <v>78</v>
      </c>
      <c r="P309" t="s">
        <v>631</v>
      </c>
      <c r="Q309" t="s"/>
      <c r="R309" t="s">
        <v>109</v>
      </c>
      <c r="S309" t="s">
        <v>223</v>
      </c>
      <c r="T309" t="s">
        <v>82</v>
      </c>
      <c r="U309" t="s"/>
      <c r="V309" t="s">
        <v>83</v>
      </c>
      <c r="W309" t="s">
        <v>98</v>
      </c>
      <c r="X309" t="s"/>
      <c r="Y309" t="s">
        <v>85</v>
      </c>
      <c r="Z309">
        <f>HYPERLINK("https://hotelmonitor-cachepage.eclerx.com/savepage/tk_1543494606591089_sr_2095.html","info")</f>
        <v/>
      </c>
      <c r="AA309" t="n">
        <v>99181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88</v>
      </c>
      <c r="AO309" t="s"/>
      <c r="AP309" t="n">
        <v>5</v>
      </c>
      <c r="AQ309" t="s">
        <v>89</v>
      </c>
      <c r="AR309" t="s"/>
      <c r="AS309" t="s"/>
      <c r="AT309" t="s">
        <v>90</v>
      </c>
      <c r="AU309" t="s"/>
      <c r="AV309" t="s"/>
      <c r="AW309" t="s"/>
      <c r="AX309" t="s"/>
      <c r="AY309" t="n">
        <v>225697</v>
      </c>
      <c r="AZ309" t="s">
        <v>632</v>
      </c>
      <c r="BA309" t="s"/>
      <c r="BB309" t="n">
        <v>214340</v>
      </c>
      <c r="BC309" t="n">
        <v>13.334382</v>
      </c>
      <c r="BD309" t="n">
        <v>52.51376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629</v>
      </c>
      <c r="F310" t="n">
        <v>529948</v>
      </c>
      <c r="G310" t="s">
        <v>74</v>
      </c>
      <c r="H310" t="s">
        <v>75</v>
      </c>
      <c r="I310" t="s"/>
      <c r="J310" t="s">
        <v>74</v>
      </c>
      <c r="K310" t="n">
        <v>168</v>
      </c>
      <c r="L310" t="s">
        <v>76</v>
      </c>
      <c r="M310" t="s"/>
      <c r="N310" t="s">
        <v>633</v>
      </c>
      <c r="O310" t="s">
        <v>78</v>
      </c>
      <c r="P310" t="s">
        <v>631</v>
      </c>
      <c r="Q310" t="s"/>
      <c r="R310" t="s">
        <v>109</v>
      </c>
      <c r="S310" t="s">
        <v>226</v>
      </c>
      <c r="T310" t="s">
        <v>82</v>
      </c>
      <c r="U310" t="s"/>
      <c r="V310" t="s">
        <v>83</v>
      </c>
      <c r="W310" t="s">
        <v>98</v>
      </c>
      <c r="X310" t="s"/>
      <c r="Y310" t="s">
        <v>85</v>
      </c>
      <c r="Z310">
        <f>HYPERLINK("https://hotelmonitor-cachepage.eclerx.com/savepage/tk_1543494606591089_sr_2095.html","info")</f>
        <v/>
      </c>
      <c r="AA310" t="n">
        <v>99181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88</v>
      </c>
      <c r="AO310" t="s"/>
      <c r="AP310" t="n">
        <v>5</v>
      </c>
      <c r="AQ310" t="s">
        <v>89</v>
      </c>
      <c r="AR310" t="s"/>
      <c r="AS310" t="s"/>
      <c r="AT310" t="s">
        <v>90</v>
      </c>
      <c r="AU310" t="s"/>
      <c r="AV310" t="s"/>
      <c r="AW310" t="s"/>
      <c r="AX310" t="s"/>
      <c r="AY310" t="n">
        <v>225697</v>
      </c>
      <c r="AZ310" t="s">
        <v>632</v>
      </c>
      <c r="BA310" t="s"/>
      <c r="BB310" t="n">
        <v>214340</v>
      </c>
      <c r="BC310" t="n">
        <v>13.334382</v>
      </c>
      <c r="BD310" t="n">
        <v>52.51376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629</v>
      </c>
      <c r="F311" t="n">
        <v>529948</v>
      </c>
      <c r="G311" t="s">
        <v>74</v>
      </c>
      <c r="H311" t="s">
        <v>75</v>
      </c>
      <c r="I311" t="s"/>
      <c r="J311" t="s">
        <v>74</v>
      </c>
      <c r="K311" t="n">
        <v>168</v>
      </c>
      <c r="L311" t="s">
        <v>76</v>
      </c>
      <c r="M311" t="s"/>
      <c r="N311" t="s">
        <v>634</v>
      </c>
      <c r="O311" t="s">
        <v>78</v>
      </c>
      <c r="P311" t="s">
        <v>631</v>
      </c>
      <c r="Q311" t="s"/>
      <c r="R311" t="s">
        <v>109</v>
      </c>
      <c r="S311" t="s">
        <v>226</v>
      </c>
      <c r="T311" t="s">
        <v>82</v>
      </c>
      <c r="U311" t="s"/>
      <c r="V311" t="s">
        <v>83</v>
      </c>
      <c r="W311" t="s">
        <v>98</v>
      </c>
      <c r="X311" t="s"/>
      <c r="Y311" t="s">
        <v>85</v>
      </c>
      <c r="Z311">
        <f>HYPERLINK("https://hotelmonitor-cachepage.eclerx.com/savepage/tk_1543494606591089_sr_2095.html","info")</f>
        <v/>
      </c>
      <c r="AA311" t="n">
        <v>99181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88</v>
      </c>
      <c r="AO311" t="s"/>
      <c r="AP311" t="n">
        <v>5</v>
      </c>
      <c r="AQ311" t="s">
        <v>89</v>
      </c>
      <c r="AR311" t="s"/>
      <c r="AS311" t="s"/>
      <c r="AT311" t="s">
        <v>90</v>
      </c>
      <c r="AU311" t="s"/>
      <c r="AV311" t="s"/>
      <c r="AW311" t="s"/>
      <c r="AX311" t="s"/>
      <c r="AY311" t="n">
        <v>225697</v>
      </c>
      <c r="AZ311" t="s">
        <v>632</v>
      </c>
      <c r="BA311" t="s"/>
      <c r="BB311" t="n">
        <v>214340</v>
      </c>
      <c r="BC311" t="n">
        <v>13.334382</v>
      </c>
      <c r="BD311" t="n">
        <v>52.51376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629</v>
      </c>
      <c r="F312" t="n">
        <v>529948</v>
      </c>
      <c r="G312" t="s">
        <v>74</v>
      </c>
      <c r="H312" t="s">
        <v>75</v>
      </c>
      <c r="I312" t="s"/>
      <c r="J312" t="s">
        <v>74</v>
      </c>
      <c r="K312" t="n">
        <v>173</v>
      </c>
      <c r="L312" t="s">
        <v>76</v>
      </c>
      <c r="M312" t="s"/>
      <c r="N312" t="s">
        <v>635</v>
      </c>
      <c r="O312" t="s">
        <v>78</v>
      </c>
      <c r="P312" t="s">
        <v>631</v>
      </c>
      <c r="Q312" t="s"/>
      <c r="R312" t="s">
        <v>109</v>
      </c>
      <c r="S312" t="s">
        <v>637</v>
      </c>
      <c r="T312" t="s">
        <v>82</v>
      </c>
      <c r="U312" t="s"/>
      <c r="V312" t="s">
        <v>83</v>
      </c>
      <c r="W312" t="s">
        <v>98</v>
      </c>
      <c r="X312" t="s"/>
      <c r="Y312" t="s">
        <v>85</v>
      </c>
      <c r="Z312">
        <f>HYPERLINK("https://hotelmonitor-cachepage.eclerx.com/savepage/tk_1543494606591089_sr_2095.html","info")</f>
        <v/>
      </c>
      <c r="AA312" t="n">
        <v>99181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88</v>
      </c>
      <c r="AO312" t="s"/>
      <c r="AP312" t="n">
        <v>5</v>
      </c>
      <c r="AQ312" t="s">
        <v>89</v>
      </c>
      <c r="AR312" t="s"/>
      <c r="AS312" t="s"/>
      <c r="AT312" t="s">
        <v>90</v>
      </c>
      <c r="AU312" t="s"/>
      <c r="AV312" t="s"/>
      <c r="AW312" t="s"/>
      <c r="AX312" t="s"/>
      <c r="AY312" t="n">
        <v>225697</v>
      </c>
      <c r="AZ312" t="s">
        <v>632</v>
      </c>
      <c r="BA312" t="s"/>
      <c r="BB312" t="n">
        <v>214340</v>
      </c>
      <c r="BC312" t="n">
        <v>13.334382</v>
      </c>
      <c r="BD312" t="n">
        <v>52.51376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638</v>
      </c>
      <c r="F313" t="n">
        <v>311343</v>
      </c>
      <c r="G313" t="s">
        <v>74</v>
      </c>
      <c r="H313" t="s">
        <v>75</v>
      </c>
      <c r="I313" t="s"/>
      <c r="J313" t="s">
        <v>74</v>
      </c>
      <c r="K313" t="n">
        <v>101.43</v>
      </c>
      <c r="L313" t="s">
        <v>76</v>
      </c>
      <c r="M313" t="s"/>
      <c r="N313" t="s">
        <v>169</v>
      </c>
      <c r="O313" t="s">
        <v>78</v>
      </c>
      <c r="P313" t="s">
        <v>639</v>
      </c>
      <c r="Q313" t="s"/>
      <c r="R313" t="s">
        <v>80</v>
      </c>
      <c r="S313" t="s">
        <v>640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HYPERLINK("https://hotelmonitor-cachepage.eclerx.com/savepage/tk_15434947805882337_sr_2095.html","info")</f>
        <v/>
      </c>
      <c r="AA313" t="n">
        <v>53114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88</v>
      </c>
      <c r="AO313" t="s"/>
      <c r="AP313" t="n">
        <v>106</v>
      </c>
      <c r="AQ313" t="s">
        <v>89</v>
      </c>
      <c r="AR313" t="s"/>
      <c r="AS313" t="s"/>
      <c r="AT313" t="s">
        <v>90</v>
      </c>
      <c r="AU313" t="s"/>
      <c r="AV313" t="s"/>
      <c r="AW313" t="s"/>
      <c r="AX313" t="s"/>
      <c r="AY313" t="n">
        <v>937655</v>
      </c>
      <c r="AZ313" t="s">
        <v>641</v>
      </c>
      <c r="BA313" t="s"/>
      <c r="BB313" t="n">
        <v>66454</v>
      </c>
      <c r="BC313" t="n">
        <v>13.534733</v>
      </c>
      <c r="BD313" t="n">
        <v>52.432252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638</v>
      </c>
      <c r="F314" t="n">
        <v>311343</v>
      </c>
      <c r="G314" t="s">
        <v>74</v>
      </c>
      <c r="H314" t="s">
        <v>75</v>
      </c>
      <c r="I314" t="s"/>
      <c r="J314" t="s">
        <v>74</v>
      </c>
      <c r="K314" t="n">
        <v>117.96</v>
      </c>
      <c r="L314" t="s">
        <v>76</v>
      </c>
      <c r="M314" t="s"/>
      <c r="N314" t="s">
        <v>259</v>
      </c>
      <c r="O314" t="s">
        <v>78</v>
      </c>
      <c r="P314" t="s">
        <v>639</v>
      </c>
      <c r="Q314" t="s"/>
      <c r="R314" t="s">
        <v>80</v>
      </c>
      <c r="S314" t="s">
        <v>642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HYPERLINK("https://hotelmonitor-cachepage.eclerx.com/savepage/tk_15434947805882337_sr_2095.html","info")</f>
        <v/>
      </c>
      <c r="AA314" t="n">
        <v>53114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88</v>
      </c>
      <c r="AO314" t="s"/>
      <c r="AP314" t="n">
        <v>106</v>
      </c>
      <c r="AQ314" t="s">
        <v>89</v>
      </c>
      <c r="AR314" t="s"/>
      <c r="AS314" t="s"/>
      <c r="AT314" t="s">
        <v>90</v>
      </c>
      <c r="AU314" t="s"/>
      <c r="AV314" t="s"/>
      <c r="AW314" t="s"/>
      <c r="AX314" t="s"/>
      <c r="AY314" t="n">
        <v>937655</v>
      </c>
      <c r="AZ314" t="s">
        <v>641</v>
      </c>
      <c r="BA314" t="s"/>
      <c r="BB314" t="n">
        <v>66454</v>
      </c>
      <c r="BC314" t="n">
        <v>13.534733</v>
      </c>
      <c r="BD314" t="n">
        <v>52.432252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643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130</v>
      </c>
      <c r="L315" t="s">
        <v>76</v>
      </c>
      <c r="M315" t="s"/>
      <c r="N315" t="s">
        <v>102</v>
      </c>
      <c r="O315" t="s">
        <v>78</v>
      </c>
      <c r="P315" t="s">
        <v>643</v>
      </c>
      <c r="Q315" t="s"/>
      <c r="R315" t="s">
        <v>80</v>
      </c>
      <c r="S315" t="s">
        <v>628</v>
      </c>
      <c r="T315" t="s">
        <v>82</v>
      </c>
      <c r="U315" t="s"/>
      <c r="V315" t="s">
        <v>83</v>
      </c>
      <c r="W315" t="s">
        <v>98</v>
      </c>
      <c r="X315" t="s"/>
      <c r="Y315" t="s">
        <v>85</v>
      </c>
      <c r="Z315">
        <f>HYPERLINK("https://hotelmonitor-cachepage.eclerx.com/savepage/tk_15434946855210552_sr_2095.html","info")</f>
        <v/>
      </c>
      <c r="AA315" t="n">
        <v>-937788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88</v>
      </c>
      <c r="AO315" t="s"/>
      <c r="AP315" t="n">
        <v>54</v>
      </c>
      <c r="AQ315" t="s">
        <v>89</v>
      </c>
      <c r="AR315" t="s"/>
      <c r="AS315" t="s"/>
      <c r="AT315" t="s">
        <v>90</v>
      </c>
      <c r="AU315" t="s"/>
      <c r="AV315" t="s"/>
      <c r="AW315" t="s"/>
      <c r="AX315" t="s"/>
      <c r="AY315" t="n">
        <v>937788</v>
      </c>
      <c r="AZ315" t="s">
        <v>644</v>
      </c>
      <c r="BA315" t="s"/>
      <c r="BB315" t="n">
        <v>31107</v>
      </c>
      <c r="BC315" t="n">
        <v>13.36288</v>
      </c>
      <c r="BD315" t="n">
        <v>52.5012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645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79</v>
      </c>
      <c r="L316" t="s">
        <v>76</v>
      </c>
      <c r="M316" t="s"/>
      <c r="N316" t="s">
        <v>102</v>
      </c>
      <c r="O316" t="s">
        <v>78</v>
      </c>
      <c r="P316" t="s">
        <v>645</v>
      </c>
      <c r="Q316" t="s"/>
      <c r="R316" t="s">
        <v>103</v>
      </c>
      <c r="S316" t="s">
        <v>268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HYPERLINK("https://hotelmonitor-cachepage.eclerx.com/savepage/tk_15434947539479764_sr_2095.html","info")</f>
        <v/>
      </c>
      <c r="AA316" t="n">
        <v>-1352923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88</v>
      </c>
      <c r="AO316" t="s"/>
      <c r="AP316" t="n">
        <v>90</v>
      </c>
      <c r="AQ316" t="s">
        <v>89</v>
      </c>
      <c r="AR316" t="s"/>
      <c r="AS316" t="s"/>
      <c r="AT316" t="s">
        <v>90</v>
      </c>
      <c r="AU316" t="s"/>
      <c r="AV316" t="s"/>
      <c r="AW316" t="s"/>
      <c r="AX316" t="s"/>
      <c r="AY316" t="n">
        <v>1352923</v>
      </c>
      <c r="AZ316" t="s">
        <v>646</v>
      </c>
      <c r="BA316" t="s"/>
      <c r="BB316" t="n">
        <v>588585</v>
      </c>
      <c r="BC316" t="n">
        <v>13.43748</v>
      </c>
      <c r="BD316" t="n">
        <v>52.46725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647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89</v>
      </c>
      <c r="L317" t="s">
        <v>76</v>
      </c>
      <c r="M317" t="s"/>
      <c r="N317" t="s">
        <v>102</v>
      </c>
      <c r="O317" t="s">
        <v>78</v>
      </c>
      <c r="P317" t="s">
        <v>647</v>
      </c>
      <c r="Q317" t="s"/>
      <c r="R317" t="s">
        <v>103</v>
      </c>
      <c r="S317" t="s">
        <v>301</v>
      </c>
      <c r="T317" t="s">
        <v>82</v>
      </c>
      <c r="U317" t="s"/>
      <c r="V317" t="s">
        <v>83</v>
      </c>
      <c r="W317" t="s">
        <v>98</v>
      </c>
      <c r="X317" t="s"/>
      <c r="Y317" t="s">
        <v>85</v>
      </c>
      <c r="Z317">
        <f>HYPERLINK("https://hotelmonitor-cachepage.eclerx.com/savepage/tk_15434948168877506_sr_2095.html","info")</f>
        <v/>
      </c>
      <c r="AA317" t="n">
        <v>-2071544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88</v>
      </c>
      <c r="AO317" t="s"/>
      <c r="AP317" t="n">
        <v>128</v>
      </c>
      <c r="AQ317" t="s">
        <v>89</v>
      </c>
      <c r="AR317" t="s"/>
      <c r="AS317" t="s"/>
      <c r="AT317" t="s">
        <v>90</v>
      </c>
      <c r="AU317" t="s"/>
      <c r="AV317" t="s"/>
      <c r="AW317" t="s"/>
      <c r="AX317" t="s"/>
      <c r="AY317" t="n">
        <v>2071544</v>
      </c>
      <c r="AZ317" t="s">
        <v>648</v>
      </c>
      <c r="BA317" t="s"/>
      <c r="BB317" t="n">
        <v>37775</v>
      </c>
      <c r="BC317" t="n">
        <v>13.31683</v>
      </c>
      <c r="BD317" t="n">
        <v>52.46414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649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132</v>
      </c>
      <c r="L318" t="s">
        <v>76</v>
      </c>
      <c r="M318" t="s"/>
      <c r="N318" t="s">
        <v>102</v>
      </c>
      <c r="O318" t="s">
        <v>78</v>
      </c>
      <c r="P318" t="s">
        <v>649</v>
      </c>
      <c r="Q318" t="s"/>
      <c r="R318" t="s">
        <v>80</v>
      </c>
      <c r="S318" t="s">
        <v>171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HYPERLINK("https://hotelmonitor-cachepage.eclerx.com/savepage/tk_15434949910407674_sr_2095.html","info")</f>
        <v/>
      </c>
      <c r="AA318" t="n">
        <v>-2071514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88</v>
      </c>
      <c r="AO318" t="s"/>
      <c r="AP318" t="n">
        <v>228</v>
      </c>
      <c r="AQ318" t="s">
        <v>89</v>
      </c>
      <c r="AR318" t="s"/>
      <c r="AS318" t="s"/>
      <c r="AT318" t="s">
        <v>90</v>
      </c>
      <c r="AU318" t="s"/>
      <c r="AV318" t="s"/>
      <c r="AW318" t="s"/>
      <c r="AX318" t="s"/>
      <c r="AY318" t="n">
        <v>2071514</v>
      </c>
      <c r="AZ318" t="s">
        <v>650</v>
      </c>
      <c r="BA318" t="s"/>
      <c r="BB318" t="n">
        <v>656362</v>
      </c>
      <c r="BC318" t="n">
        <v>13.370919</v>
      </c>
      <c r="BD318" t="n">
        <v>52.50037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651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168</v>
      </c>
      <c r="L319" t="s">
        <v>76</v>
      </c>
      <c r="M319" t="s"/>
      <c r="N319" t="s">
        <v>152</v>
      </c>
      <c r="O319" t="s">
        <v>78</v>
      </c>
      <c r="P319" t="s">
        <v>651</v>
      </c>
      <c r="Q319" t="s"/>
      <c r="R319" t="s">
        <v>103</v>
      </c>
      <c r="S319" t="s">
        <v>226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HYPERLINK("https://hotelmonitor-cachepage.eclerx.com/savepage/tk_15434949624286585_sr_2095.html","info")</f>
        <v/>
      </c>
      <c r="AA319" t="n">
        <v>-2189851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88</v>
      </c>
      <c r="AO319" t="s"/>
      <c r="AP319" t="n">
        <v>214</v>
      </c>
      <c r="AQ319" t="s">
        <v>89</v>
      </c>
      <c r="AR319" t="s"/>
      <c r="AS319" t="s"/>
      <c r="AT319" t="s">
        <v>90</v>
      </c>
      <c r="AU319" t="s"/>
      <c r="AV319" t="s"/>
      <c r="AW319" t="s"/>
      <c r="AX319" t="s"/>
      <c r="AY319" t="n">
        <v>2189851</v>
      </c>
      <c r="AZ319" t="s">
        <v>652</v>
      </c>
      <c r="BA319" t="s"/>
      <c r="BB319" t="n">
        <v>181025</v>
      </c>
      <c r="BC319" t="n">
        <v>13.3864</v>
      </c>
      <c r="BD319" t="n">
        <v>52.4981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651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201.6</v>
      </c>
      <c r="L320" t="s">
        <v>76</v>
      </c>
      <c r="M320" t="s"/>
      <c r="N320" t="s">
        <v>653</v>
      </c>
      <c r="O320" t="s">
        <v>78</v>
      </c>
      <c r="P320" t="s">
        <v>651</v>
      </c>
      <c r="Q320" t="s"/>
      <c r="R320" t="s">
        <v>103</v>
      </c>
      <c r="S320" t="s">
        <v>654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HYPERLINK("https://hotelmonitor-cachepage.eclerx.com/savepage/tk_15434949624286585_sr_2095.html","info")</f>
        <v/>
      </c>
      <c r="AA320" t="n">
        <v>-2189851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88</v>
      </c>
      <c r="AO320" t="s"/>
      <c r="AP320" t="n">
        <v>214</v>
      </c>
      <c r="AQ320" t="s">
        <v>89</v>
      </c>
      <c r="AR320" t="s"/>
      <c r="AS320" t="s"/>
      <c r="AT320" t="s">
        <v>90</v>
      </c>
      <c r="AU320" t="s"/>
      <c r="AV320" t="s"/>
      <c r="AW320" t="s"/>
      <c r="AX320" t="s"/>
      <c r="AY320" t="n">
        <v>2189851</v>
      </c>
      <c r="AZ320" t="s">
        <v>652</v>
      </c>
      <c r="BA320" t="s"/>
      <c r="BB320" t="n">
        <v>181025</v>
      </c>
      <c r="BC320" t="n">
        <v>13.3864</v>
      </c>
      <c r="BD320" t="n">
        <v>52.4981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655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90</v>
      </c>
      <c r="L321" t="s">
        <v>76</v>
      </c>
      <c r="M321" t="s"/>
      <c r="N321" t="s">
        <v>121</v>
      </c>
      <c r="O321" t="s">
        <v>78</v>
      </c>
      <c r="P321" t="s">
        <v>655</v>
      </c>
      <c r="Q321" t="s"/>
      <c r="R321" t="s">
        <v>103</v>
      </c>
      <c r="S321" t="s">
        <v>500</v>
      </c>
      <c r="T321" t="s">
        <v>82</v>
      </c>
      <c r="U321" t="s"/>
      <c r="V321" t="s">
        <v>83</v>
      </c>
      <c r="W321" t="s">
        <v>98</v>
      </c>
      <c r="X321" t="s"/>
      <c r="Y321" t="s">
        <v>85</v>
      </c>
      <c r="Z321">
        <f>HYPERLINK("https://hotelmonitor-cachepage.eclerx.com/savepage/tk_1543494671063945_sr_2095.html","info")</f>
        <v/>
      </c>
      <c r="AA321" t="n">
        <v>-2071564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88</v>
      </c>
      <c r="AO321" t="s"/>
      <c r="AP321" t="n">
        <v>45</v>
      </c>
      <c r="AQ321" t="s">
        <v>89</v>
      </c>
      <c r="AR321" t="s"/>
      <c r="AS321" t="s"/>
      <c r="AT321" t="s">
        <v>90</v>
      </c>
      <c r="AU321" t="s"/>
      <c r="AV321" t="s"/>
      <c r="AW321" t="s"/>
      <c r="AX321" t="s"/>
      <c r="AY321" t="n">
        <v>2071564</v>
      </c>
      <c r="AZ321" t="s">
        <v>656</v>
      </c>
      <c r="BA321" t="s"/>
      <c r="BB321" t="n">
        <v>25091</v>
      </c>
      <c r="BC321" t="n">
        <v>13.28052</v>
      </c>
      <c r="BD321" t="n">
        <v>52.51464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657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153.3</v>
      </c>
      <c r="L322" t="s">
        <v>76</v>
      </c>
      <c r="M322" t="s"/>
      <c r="N322" t="s">
        <v>102</v>
      </c>
      <c r="O322" t="s">
        <v>78</v>
      </c>
      <c r="P322" t="s">
        <v>657</v>
      </c>
      <c r="Q322" t="s"/>
      <c r="R322" t="s">
        <v>109</v>
      </c>
      <c r="S322" t="s">
        <v>658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HYPERLINK("https://hotelmonitor-cachepage.eclerx.com/savepage/tk_15434949477875996_sr_2095.html","info")</f>
        <v/>
      </c>
      <c r="AA322" t="n">
        <v>-2071623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88</v>
      </c>
      <c r="AO322" t="s"/>
      <c r="AP322" t="n">
        <v>205</v>
      </c>
      <c r="AQ322" t="s">
        <v>89</v>
      </c>
      <c r="AR322" t="s"/>
      <c r="AS322" t="s"/>
      <c r="AT322" t="s">
        <v>90</v>
      </c>
      <c r="AU322" t="s"/>
      <c r="AV322" t="s"/>
      <c r="AW322" t="s"/>
      <c r="AX322" t="s"/>
      <c r="AY322" t="n">
        <v>2071623</v>
      </c>
      <c r="AZ322" t="s">
        <v>659</v>
      </c>
      <c r="BA322" t="s"/>
      <c r="BB322" t="n">
        <v>877</v>
      </c>
      <c r="BC322" t="n">
        <v>13.288672</v>
      </c>
      <c r="BD322" t="n">
        <v>52.507197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657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158.3</v>
      </c>
      <c r="L323" t="s">
        <v>76</v>
      </c>
      <c r="M323" t="s"/>
      <c r="N323" t="s">
        <v>660</v>
      </c>
      <c r="O323" t="s">
        <v>78</v>
      </c>
      <c r="P323" t="s">
        <v>657</v>
      </c>
      <c r="Q323" t="s"/>
      <c r="R323" t="s">
        <v>109</v>
      </c>
      <c r="S323" t="s">
        <v>661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HYPERLINK("https://hotelmonitor-cachepage.eclerx.com/savepage/tk_15434949477875996_sr_2095.html","info")</f>
        <v/>
      </c>
      <c r="AA323" t="n">
        <v>-2071623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88</v>
      </c>
      <c r="AO323" t="s"/>
      <c r="AP323" t="n">
        <v>205</v>
      </c>
      <c r="AQ323" t="s">
        <v>89</v>
      </c>
      <c r="AR323" t="s"/>
      <c r="AS323" t="s"/>
      <c r="AT323" t="s">
        <v>90</v>
      </c>
      <c r="AU323" t="s"/>
      <c r="AV323" t="s"/>
      <c r="AW323" t="s"/>
      <c r="AX323" t="s"/>
      <c r="AY323" t="n">
        <v>2071623</v>
      </c>
      <c r="AZ323" t="s">
        <v>659</v>
      </c>
      <c r="BA323" t="s"/>
      <c r="BB323" t="n">
        <v>877</v>
      </c>
      <c r="BC323" t="n">
        <v>13.288672</v>
      </c>
      <c r="BD323" t="n">
        <v>52.507197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662</v>
      </c>
      <c r="F324" t="n">
        <v>3430013</v>
      </c>
      <c r="G324" t="s">
        <v>74</v>
      </c>
      <c r="H324" t="s">
        <v>75</v>
      </c>
      <c r="I324" t="s"/>
      <c r="J324" t="s">
        <v>74</v>
      </c>
      <c r="K324" t="n">
        <v>174</v>
      </c>
      <c r="L324" t="s">
        <v>76</v>
      </c>
      <c r="M324" t="s"/>
      <c r="N324" t="s">
        <v>663</v>
      </c>
      <c r="O324" t="s">
        <v>78</v>
      </c>
      <c r="P324" t="s">
        <v>664</v>
      </c>
      <c r="Q324" t="s"/>
      <c r="R324" t="s">
        <v>109</v>
      </c>
      <c r="S324" t="s">
        <v>665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HYPERLINK("https://hotelmonitor-cachepage.eclerx.com/savepage/tk_1543494860389133_sr_2095.html","info")</f>
        <v/>
      </c>
      <c r="AA324" t="n">
        <v>518941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88</v>
      </c>
      <c r="AO324" t="s"/>
      <c r="AP324" t="n">
        <v>154</v>
      </c>
      <c r="AQ324" t="s">
        <v>89</v>
      </c>
      <c r="AR324" t="s"/>
      <c r="AS324" t="s"/>
      <c r="AT324" t="s">
        <v>90</v>
      </c>
      <c r="AU324" t="s"/>
      <c r="AV324" t="s"/>
      <c r="AW324" t="s"/>
      <c r="AX324" t="s"/>
      <c r="AY324" t="n">
        <v>2336561</v>
      </c>
      <c r="AZ324" t="s">
        <v>666</v>
      </c>
      <c r="BA324" t="s"/>
      <c r="BB324" t="n">
        <v>699596</v>
      </c>
      <c r="BC324" t="n">
        <v>13.38143</v>
      </c>
      <c r="BD324" t="n">
        <v>52.5323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662</v>
      </c>
      <c r="F325" t="n">
        <v>3430013</v>
      </c>
      <c r="G325" t="s">
        <v>74</v>
      </c>
      <c r="H325" t="s">
        <v>75</v>
      </c>
      <c r="I325" t="s"/>
      <c r="J325" t="s">
        <v>74</v>
      </c>
      <c r="K325" t="n">
        <v>190</v>
      </c>
      <c r="L325" t="s">
        <v>76</v>
      </c>
      <c r="M325" t="s"/>
      <c r="N325" t="s">
        <v>663</v>
      </c>
      <c r="O325" t="s">
        <v>78</v>
      </c>
      <c r="P325" t="s">
        <v>664</v>
      </c>
      <c r="Q325" t="s"/>
      <c r="R325" t="s">
        <v>109</v>
      </c>
      <c r="S325" t="s">
        <v>569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HYPERLINK("https://hotelmonitor-cachepage.eclerx.com/savepage/tk_1543494860389133_sr_2095.html","info")</f>
        <v/>
      </c>
      <c r="AA325" t="n">
        <v>518941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88</v>
      </c>
      <c r="AO325" t="s"/>
      <c r="AP325" t="n">
        <v>154</v>
      </c>
      <c r="AQ325" t="s">
        <v>89</v>
      </c>
      <c r="AR325" t="s"/>
      <c r="AS325" t="s"/>
      <c r="AT325" t="s">
        <v>90</v>
      </c>
      <c r="AU325" t="s"/>
      <c r="AV325" t="s"/>
      <c r="AW325" t="s"/>
      <c r="AX325" t="s"/>
      <c r="AY325" t="n">
        <v>2336561</v>
      </c>
      <c r="AZ325" t="s">
        <v>666</v>
      </c>
      <c r="BA325" t="s"/>
      <c r="BB325" t="n">
        <v>699596</v>
      </c>
      <c r="BC325" t="n">
        <v>13.38143</v>
      </c>
      <c r="BD325" t="n">
        <v>52.5323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662</v>
      </c>
      <c r="F326" t="n">
        <v>3430013</v>
      </c>
      <c r="G326" t="s">
        <v>74</v>
      </c>
      <c r="H326" t="s">
        <v>75</v>
      </c>
      <c r="I326" t="s"/>
      <c r="J326" t="s">
        <v>74</v>
      </c>
      <c r="K326" t="n">
        <v>198</v>
      </c>
      <c r="L326" t="s">
        <v>76</v>
      </c>
      <c r="M326" t="s"/>
      <c r="N326" t="s">
        <v>663</v>
      </c>
      <c r="O326" t="s">
        <v>78</v>
      </c>
      <c r="P326" t="s">
        <v>664</v>
      </c>
      <c r="Q326" t="s"/>
      <c r="R326" t="s">
        <v>109</v>
      </c>
      <c r="S326" t="s">
        <v>667</v>
      </c>
      <c r="T326" t="s">
        <v>82</v>
      </c>
      <c r="U326" t="s"/>
      <c r="V326" t="s">
        <v>83</v>
      </c>
      <c r="W326" t="s">
        <v>98</v>
      </c>
      <c r="X326" t="s"/>
      <c r="Y326" t="s">
        <v>85</v>
      </c>
      <c r="Z326">
        <f>HYPERLINK("https://hotelmonitor-cachepage.eclerx.com/savepage/tk_1543494860389133_sr_2095.html","info")</f>
        <v/>
      </c>
      <c r="AA326" t="n">
        <v>518941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88</v>
      </c>
      <c r="AO326" t="s"/>
      <c r="AP326" t="n">
        <v>154</v>
      </c>
      <c r="AQ326" t="s">
        <v>89</v>
      </c>
      <c r="AR326" t="s"/>
      <c r="AS326" t="s"/>
      <c r="AT326" t="s">
        <v>90</v>
      </c>
      <c r="AU326" t="s"/>
      <c r="AV326" t="s"/>
      <c r="AW326" t="s"/>
      <c r="AX326" t="s"/>
      <c r="AY326" t="n">
        <v>2336561</v>
      </c>
      <c r="AZ326" t="s">
        <v>666</v>
      </c>
      <c r="BA326" t="s"/>
      <c r="BB326" t="n">
        <v>699596</v>
      </c>
      <c r="BC326" t="n">
        <v>13.38143</v>
      </c>
      <c r="BD326" t="n">
        <v>52.5323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662</v>
      </c>
      <c r="F327" t="n">
        <v>3430013</v>
      </c>
      <c r="G327" t="s">
        <v>74</v>
      </c>
      <c r="H327" t="s">
        <v>75</v>
      </c>
      <c r="I327" t="s"/>
      <c r="J327" t="s">
        <v>74</v>
      </c>
      <c r="K327" t="n">
        <v>204</v>
      </c>
      <c r="L327" t="s">
        <v>76</v>
      </c>
      <c r="M327" t="s"/>
      <c r="N327" t="s">
        <v>663</v>
      </c>
      <c r="O327" t="s">
        <v>78</v>
      </c>
      <c r="P327" t="s">
        <v>664</v>
      </c>
      <c r="Q327" t="s"/>
      <c r="R327" t="s">
        <v>109</v>
      </c>
      <c r="S327" t="s">
        <v>668</v>
      </c>
      <c r="T327" t="s">
        <v>82</v>
      </c>
      <c r="U327" t="s"/>
      <c r="V327" t="s">
        <v>83</v>
      </c>
      <c r="W327" t="s">
        <v>98</v>
      </c>
      <c r="X327" t="s"/>
      <c r="Y327" t="s">
        <v>85</v>
      </c>
      <c r="Z327">
        <f>HYPERLINK("https://hotelmonitor-cachepage.eclerx.com/savepage/tk_1543494860389133_sr_2095.html","info")</f>
        <v/>
      </c>
      <c r="AA327" t="n">
        <v>518941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88</v>
      </c>
      <c r="AO327" t="s"/>
      <c r="AP327" t="n">
        <v>154</v>
      </c>
      <c r="AQ327" t="s">
        <v>89</v>
      </c>
      <c r="AR327" t="s"/>
      <c r="AS327" t="s"/>
      <c r="AT327" t="s">
        <v>90</v>
      </c>
      <c r="AU327" t="s"/>
      <c r="AV327" t="s"/>
      <c r="AW327" t="s"/>
      <c r="AX327" t="s"/>
      <c r="AY327" t="n">
        <v>2336561</v>
      </c>
      <c r="AZ327" t="s">
        <v>666</v>
      </c>
      <c r="BA327" t="s"/>
      <c r="BB327" t="n">
        <v>699596</v>
      </c>
      <c r="BC327" t="n">
        <v>13.38143</v>
      </c>
      <c r="BD327" t="n">
        <v>52.5323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662</v>
      </c>
      <c r="F328" t="n">
        <v>3430013</v>
      </c>
      <c r="G328" t="s">
        <v>74</v>
      </c>
      <c r="H328" t="s">
        <v>75</v>
      </c>
      <c r="I328" t="s"/>
      <c r="J328" t="s">
        <v>74</v>
      </c>
      <c r="K328" t="n">
        <v>220</v>
      </c>
      <c r="L328" t="s">
        <v>76</v>
      </c>
      <c r="M328" t="s"/>
      <c r="N328" t="s">
        <v>663</v>
      </c>
      <c r="O328" t="s">
        <v>78</v>
      </c>
      <c r="P328" t="s">
        <v>664</v>
      </c>
      <c r="Q328" t="s"/>
      <c r="R328" t="s">
        <v>109</v>
      </c>
      <c r="S328" t="s">
        <v>571</v>
      </c>
      <c r="T328" t="s">
        <v>82</v>
      </c>
      <c r="U328" t="s"/>
      <c r="V328" t="s">
        <v>83</v>
      </c>
      <c r="W328" t="s">
        <v>98</v>
      </c>
      <c r="X328" t="s"/>
      <c r="Y328" t="s">
        <v>85</v>
      </c>
      <c r="Z328">
        <f>HYPERLINK("https://hotelmonitor-cachepage.eclerx.com/savepage/tk_1543494860389133_sr_2095.html","info")</f>
        <v/>
      </c>
      <c r="AA328" t="n">
        <v>518941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88</v>
      </c>
      <c r="AO328" t="s"/>
      <c r="AP328" t="n">
        <v>154</v>
      </c>
      <c r="AQ328" t="s">
        <v>89</v>
      </c>
      <c r="AR328" t="s"/>
      <c r="AS328" t="s"/>
      <c r="AT328" t="s">
        <v>90</v>
      </c>
      <c r="AU328" t="s"/>
      <c r="AV328" t="s"/>
      <c r="AW328" t="s"/>
      <c r="AX328" t="s"/>
      <c r="AY328" t="n">
        <v>2336561</v>
      </c>
      <c r="AZ328" t="s">
        <v>666</v>
      </c>
      <c r="BA328" t="s"/>
      <c r="BB328" t="n">
        <v>699596</v>
      </c>
      <c r="BC328" t="n">
        <v>13.38143</v>
      </c>
      <c r="BD328" t="n">
        <v>52.5323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669</v>
      </c>
      <c r="F329" t="n">
        <v>1603082</v>
      </c>
      <c r="G329" t="s">
        <v>74</v>
      </c>
      <c r="H329" t="s">
        <v>75</v>
      </c>
      <c r="I329" t="s"/>
      <c r="J329" t="s">
        <v>74</v>
      </c>
      <c r="K329" t="n">
        <v>79</v>
      </c>
      <c r="L329" t="s">
        <v>76</v>
      </c>
      <c r="M329" t="s"/>
      <c r="N329" t="s">
        <v>670</v>
      </c>
      <c r="O329" t="s">
        <v>78</v>
      </c>
      <c r="P329" t="s">
        <v>671</v>
      </c>
      <c r="Q329" t="s"/>
      <c r="R329" t="s">
        <v>109</v>
      </c>
      <c r="S329" t="s">
        <v>268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HYPERLINK("https://hotelmonitor-cachepage.eclerx.com/savepage/tk_1543494626850201_sr_2095.html","info")</f>
        <v/>
      </c>
      <c r="AA329" t="n">
        <v>201317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88</v>
      </c>
      <c r="AO329" t="s"/>
      <c r="AP329" t="n">
        <v>18</v>
      </c>
      <c r="AQ329" t="s">
        <v>89</v>
      </c>
      <c r="AR329" t="s"/>
      <c r="AS329" t="s"/>
      <c r="AT329" t="s">
        <v>90</v>
      </c>
      <c r="AU329" t="s"/>
      <c r="AV329" t="s"/>
      <c r="AW329" t="s"/>
      <c r="AX329" t="s"/>
      <c r="AY329" t="n">
        <v>4056093</v>
      </c>
      <c r="AZ329" t="s">
        <v>672</v>
      </c>
      <c r="BA329" t="s"/>
      <c r="BB329" t="n">
        <v>46368</v>
      </c>
      <c r="BC329" t="n">
        <v>13.56974</v>
      </c>
      <c r="BD329" t="n">
        <v>52.44268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669</v>
      </c>
      <c r="F330" t="n">
        <v>1603082</v>
      </c>
      <c r="G330" t="s">
        <v>74</v>
      </c>
      <c r="H330" t="s">
        <v>75</v>
      </c>
      <c r="I330" t="s"/>
      <c r="J330" t="s">
        <v>74</v>
      </c>
      <c r="K330" t="n">
        <v>79</v>
      </c>
      <c r="L330" t="s">
        <v>76</v>
      </c>
      <c r="M330" t="s"/>
      <c r="N330" t="s">
        <v>673</v>
      </c>
      <c r="O330" t="s">
        <v>78</v>
      </c>
      <c r="P330" t="s">
        <v>671</v>
      </c>
      <c r="Q330" t="s"/>
      <c r="R330" t="s">
        <v>109</v>
      </c>
      <c r="S330" t="s">
        <v>268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HYPERLINK("https://hotelmonitor-cachepage.eclerx.com/savepage/tk_1543494626850201_sr_2095.html","info")</f>
        <v/>
      </c>
      <c r="AA330" t="n">
        <v>201317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88</v>
      </c>
      <c r="AO330" t="s"/>
      <c r="AP330" t="n">
        <v>18</v>
      </c>
      <c r="AQ330" t="s">
        <v>89</v>
      </c>
      <c r="AR330" t="s"/>
      <c r="AS330" t="s"/>
      <c r="AT330" t="s">
        <v>90</v>
      </c>
      <c r="AU330" t="s"/>
      <c r="AV330" t="s"/>
      <c r="AW330" t="s"/>
      <c r="AX330" t="s"/>
      <c r="AY330" t="n">
        <v>4056093</v>
      </c>
      <c r="AZ330" t="s">
        <v>672</v>
      </c>
      <c r="BA330" t="s"/>
      <c r="BB330" t="n">
        <v>46368</v>
      </c>
      <c r="BC330" t="n">
        <v>13.56974</v>
      </c>
      <c r="BD330" t="n">
        <v>52.44268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674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187</v>
      </c>
      <c r="L331" t="s">
        <v>76</v>
      </c>
      <c r="M331" t="s"/>
      <c r="N331" t="s">
        <v>259</v>
      </c>
      <c r="O331" t="s">
        <v>78</v>
      </c>
      <c r="P331" t="s">
        <v>674</v>
      </c>
      <c r="Q331" t="s"/>
      <c r="R331" t="s">
        <v>109</v>
      </c>
      <c r="S331" t="s">
        <v>675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HYPERLINK("https://hotelmonitor-cachepage.eclerx.com/savepage/tk_15434948900685327_sr_2095.html","info")</f>
        <v/>
      </c>
      <c r="AA331" t="n">
        <v>-1321471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88</v>
      </c>
      <c r="AO331" t="s"/>
      <c r="AP331" t="n">
        <v>171</v>
      </c>
      <c r="AQ331" t="s">
        <v>89</v>
      </c>
      <c r="AR331" t="s"/>
      <c r="AS331" t="s"/>
      <c r="AT331" t="s">
        <v>90</v>
      </c>
      <c r="AU331" t="s"/>
      <c r="AV331" t="s"/>
      <c r="AW331" t="s"/>
      <c r="AX331" t="s"/>
      <c r="AY331" t="n">
        <v>1321471</v>
      </c>
      <c r="AZ331" t="s">
        <v>676</v>
      </c>
      <c r="BA331" t="s"/>
      <c r="BB331" t="n">
        <v>146589</v>
      </c>
      <c r="BC331" t="n">
        <v>13.38369</v>
      </c>
      <c r="BD331" t="n">
        <v>52.53085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674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309</v>
      </c>
      <c r="L332" t="s">
        <v>76</v>
      </c>
      <c r="M332" t="s"/>
      <c r="N332" t="s">
        <v>439</v>
      </c>
      <c r="O332" t="s">
        <v>78</v>
      </c>
      <c r="P332" t="s">
        <v>674</v>
      </c>
      <c r="Q332" t="s"/>
      <c r="R332" t="s">
        <v>109</v>
      </c>
      <c r="S332" t="s">
        <v>677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HYPERLINK("https://hotelmonitor-cachepage.eclerx.com/savepage/tk_15434948900685327_sr_2095.html","info")</f>
        <v/>
      </c>
      <c r="AA332" t="n">
        <v>-1321471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88</v>
      </c>
      <c r="AO332" t="s"/>
      <c r="AP332" t="n">
        <v>171</v>
      </c>
      <c r="AQ332" t="s">
        <v>89</v>
      </c>
      <c r="AR332" t="s"/>
      <c r="AS332" t="s"/>
      <c r="AT332" t="s">
        <v>90</v>
      </c>
      <c r="AU332" t="s"/>
      <c r="AV332" t="s"/>
      <c r="AW332" t="s"/>
      <c r="AX332" t="s"/>
      <c r="AY332" t="n">
        <v>1321471</v>
      </c>
      <c r="AZ332" t="s">
        <v>676</v>
      </c>
      <c r="BA332" t="s"/>
      <c r="BB332" t="n">
        <v>146589</v>
      </c>
      <c r="BC332" t="n">
        <v>13.38369</v>
      </c>
      <c r="BD332" t="n">
        <v>52.53085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678</v>
      </c>
      <c r="F333" t="n">
        <v>432267</v>
      </c>
      <c r="G333" t="s">
        <v>74</v>
      </c>
      <c r="H333" t="s">
        <v>75</v>
      </c>
      <c r="I333" t="s"/>
      <c r="J333" t="s">
        <v>74</v>
      </c>
      <c r="K333" t="n">
        <v>139</v>
      </c>
      <c r="L333" t="s">
        <v>76</v>
      </c>
      <c r="M333" t="s"/>
      <c r="N333" t="s">
        <v>679</v>
      </c>
      <c r="O333" t="s">
        <v>78</v>
      </c>
      <c r="P333" t="s">
        <v>680</v>
      </c>
      <c r="Q333" t="s"/>
      <c r="R333" t="s">
        <v>80</v>
      </c>
      <c r="S333" t="s">
        <v>247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HYPERLINK("https://hotelmonitor-cachepage.eclerx.com/savepage/tk_1543494700755722_sr_2095.html","info")</f>
        <v/>
      </c>
      <c r="AA333" t="n">
        <v>115574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88</v>
      </c>
      <c r="AO333" t="s"/>
      <c r="AP333" t="n">
        <v>63</v>
      </c>
      <c r="AQ333" t="s">
        <v>89</v>
      </c>
      <c r="AR333" t="s"/>
      <c r="AS333" t="s"/>
      <c r="AT333" t="s">
        <v>90</v>
      </c>
      <c r="AU333" t="s"/>
      <c r="AV333" t="s"/>
      <c r="AW333" t="s"/>
      <c r="AX333" t="s"/>
      <c r="AY333" t="n">
        <v>1614165</v>
      </c>
      <c r="AZ333" t="s">
        <v>681</v>
      </c>
      <c r="BA333" t="s"/>
      <c r="BB333" t="n">
        <v>424118</v>
      </c>
      <c r="BC333" t="n">
        <v>13.30458</v>
      </c>
      <c r="BD333" t="n">
        <v>52.51284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678</v>
      </c>
      <c r="F334" t="n">
        <v>432267</v>
      </c>
      <c r="G334" t="s">
        <v>74</v>
      </c>
      <c r="H334" t="s">
        <v>75</v>
      </c>
      <c r="I334" t="s"/>
      <c r="J334" t="s">
        <v>74</v>
      </c>
      <c r="K334" t="n">
        <v>159</v>
      </c>
      <c r="L334" t="s">
        <v>76</v>
      </c>
      <c r="M334" t="s"/>
      <c r="N334" t="s">
        <v>679</v>
      </c>
      <c r="O334" t="s">
        <v>78</v>
      </c>
      <c r="P334" t="s">
        <v>680</v>
      </c>
      <c r="Q334" t="s"/>
      <c r="R334" t="s">
        <v>80</v>
      </c>
      <c r="S334" t="s">
        <v>320</v>
      </c>
      <c r="T334" t="s">
        <v>82</v>
      </c>
      <c r="U334" t="s"/>
      <c r="V334" t="s">
        <v>83</v>
      </c>
      <c r="W334" t="s">
        <v>98</v>
      </c>
      <c r="X334" t="s"/>
      <c r="Y334" t="s">
        <v>85</v>
      </c>
      <c r="Z334">
        <f>HYPERLINK("https://hotelmonitor-cachepage.eclerx.com/savepage/tk_1543494700755722_sr_2095.html","info")</f>
        <v/>
      </c>
      <c r="AA334" t="n">
        <v>115574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88</v>
      </c>
      <c r="AO334" t="s"/>
      <c r="AP334" t="n">
        <v>63</v>
      </c>
      <c r="AQ334" t="s">
        <v>89</v>
      </c>
      <c r="AR334" t="s"/>
      <c r="AS334" t="s"/>
      <c r="AT334" t="s">
        <v>90</v>
      </c>
      <c r="AU334" t="s"/>
      <c r="AV334" t="s"/>
      <c r="AW334" t="s"/>
      <c r="AX334" t="s"/>
      <c r="AY334" t="n">
        <v>1614165</v>
      </c>
      <c r="AZ334" t="s">
        <v>681</v>
      </c>
      <c r="BA334" t="s"/>
      <c r="BB334" t="n">
        <v>424118</v>
      </c>
      <c r="BC334" t="n">
        <v>13.30458</v>
      </c>
      <c r="BD334" t="n">
        <v>52.51284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682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169</v>
      </c>
      <c r="L335" t="s">
        <v>76</v>
      </c>
      <c r="M335" t="s"/>
      <c r="N335" t="s">
        <v>169</v>
      </c>
      <c r="O335" t="s">
        <v>78</v>
      </c>
      <c r="P335" t="s">
        <v>682</v>
      </c>
      <c r="Q335" t="s"/>
      <c r="R335" t="s">
        <v>109</v>
      </c>
      <c r="S335" t="s">
        <v>683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HYPERLINK("https://hotelmonitor-cachepage.eclerx.com/savepage/tk_15434949526592581_sr_2095.html","info")</f>
        <v/>
      </c>
      <c r="AA335" t="n">
        <v>-6796504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88</v>
      </c>
      <c r="AO335" t="s"/>
      <c r="AP335" t="n">
        <v>208</v>
      </c>
      <c r="AQ335" t="s">
        <v>89</v>
      </c>
      <c r="AR335" t="s"/>
      <c r="AS335" t="s"/>
      <c r="AT335" t="s">
        <v>90</v>
      </c>
      <c r="AU335" t="s"/>
      <c r="AV335" t="s"/>
      <c r="AW335" t="s"/>
      <c r="AX335" t="s"/>
      <c r="AY335" t="n">
        <v>6796504</v>
      </c>
      <c r="AZ335" t="s">
        <v>684</v>
      </c>
      <c r="BA335" t="s"/>
      <c r="BB335" t="n">
        <v>51925</v>
      </c>
      <c r="BC335" t="n">
        <v>13.410302</v>
      </c>
      <c r="BD335" t="n">
        <v>52.51255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685</v>
      </c>
      <c r="F336" t="n">
        <v>529942</v>
      </c>
      <c r="G336" t="s">
        <v>74</v>
      </c>
      <c r="H336" t="s">
        <v>75</v>
      </c>
      <c r="I336" t="s"/>
      <c r="J336" t="s">
        <v>74</v>
      </c>
      <c r="K336" t="n">
        <v>99</v>
      </c>
      <c r="L336" t="s">
        <v>76</v>
      </c>
      <c r="M336" t="s"/>
      <c r="N336" t="s">
        <v>686</v>
      </c>
      <c r="O336" t="s">
        <v>78</v>
      </c>
      <c r="P336" t="s">
        <v>687</v>
      </c>
      <c r="Q336" t="s"/>
      <c r="R336" t="s">
        <v>109</v>
      </c>
      <c r="S336" t="s">
        <v>274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HYPERLINK("https://hotelmonitor-cachepage.eclerx.com/savepage/tk_15434946457639718_sr_2095.html","info")</f>
        <v/>
      </c>
      <c r="AA336" t="n">
        <v>99034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88</v>
      </c>
      <c r="AO336" t="s"/>
      <c r="AP336" t="n">
        <v>30</v>
      </c>
      <c r="AQ336" t="s">
        <v>89</v>
      </c>
      <c r="AR336" t="s"/>
      <c r="AS336" t="s"/>
      <c r="AT336" t="s">
        <v>90</v>
      </c>
      <c r="AU336" t="s"/>
      <c r="AV336" t="s"/>
      <c r="AW336" t="s"/>
      <c r="AX336" t="s"/>
      <c r="AY336" t="n">
        <v>955261</v>
      </c>
      <c r="AZ336" t="s">
        <v>688</v>
      </c>
      <c r="BA336" t="s"/>
      <c r="BB336" t="n">
        <v>52318</v>
      </c>
      <c r="BC336" t="n">
        <v>13.426339</v>
      </c>
      <c r="BD336" t="n">
        <v>52.478378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685</v>
      </c>
      <c r="F337" t="n">
        <v>529942</v>
      </c>
      <c r="G337" t="s">
        <v>74</v>
      </c>
      <c r="H337" t="s">
        <v>75</v>
      </c>
      <c r="I337" t="s"/>
      <c r="J337" t="s">
        <v>74</v>
      </c>
      <c r="K337" t="n">
        <v>131</v>
      </c>
      <c r="L337" t="s">
        <v>76</v>
      </c>
      <c r="M337" t="s"/>
      <c r="N337" t="s">
        <v>686</v>
      </c>
      <c r="O337" t="s">
        <v>78</v>
      </c>
      <c r="P337" t="s">
        <v>687</v>
      </c>
      <c r="Q337" t="s"/>
      <c r="R337" t="s">
        <v>109</v>
      </c>
      <c r="S337" t="s">
        <v>81</v>
      </c>
      <c r="T337" t="s">
        <v>82</v>
      </c>
      <c r="U337" t="s"/>
      <c r="V337" t="s">
        <v>83</v>
      </c>
      <c r="W337" t="s">
        <v>98</v>
      </c>
      <c r="X337" t="s"/>
      <c r="Y337" t="s">
        <v>85</v>
      </c>
      <c r="Z337">
        <f>HYPERLINK("https://hotelmonitor-cachepage.eclerx.com/savepage/tk_15434946457639718_sr_2095.html","info")</f>
        <v/>
      </c>
      <c r="AA337" t="n">
        <v>99034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88</v>
      </c>
      <c r="AO337" t="s"/>
      <c r="AP337" t="n">
        <v>30</v>
      </c>
      <c r="AQ337" t="s">
        <v>89</v>
      </c>
      <c r="AR337" t="s"/>
      <c r="AS337" t="s"/>
      <c r="AT337" t="s">
        <v>90</v>
      </c>
      <c r="AU337" t="s"/>
      <c r="AV337" t="s"/>
      <c r="AW337" t="s"/>
      <c r="AX337" t="s"/>
      <c r="AY337" t="n">
        <v>955261</v>
      </c>
      <c r="AZ337" t="s">
        <v>688</v>
      </c>
      <c r="BA337" t="s"/>
      <c r="BB337" t="n">
        <v>52318</v>
      </c>
      <c r="BC337" t="n">
        <v>13.426339</v>
      </c>
      <c r="BD337" t="n">
        <v>52.478378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689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99</v>
      </c>
      <c r="L338" t="s">
        <v>76</v>
      </c>
      <c r="M338" t="s"/>
      <c r="N338" t="s">
        <v>690</v>
      </c>
      <c r="O338" t="s">
        <v>78</v>
      </c>
      <c r="P338" t="s">
        <v>689</v>
      </c>
      <c r="Q338" t="s"/>
      <c r="R338" t="s">
        <v>80</v>
      </c>
      <c r="S338" t="s">
        <v>274</v>
      </c>
      <c r="T338" t="s">
        <v>82</v>
      </c>
      <c r="U338" t="s"/>
      <c r="V338" t="s">
        <v>83</v>
      </c>
      <c r="W338" t="s">
        <v>98</v>
      </c>
      <c r="X338" t="s"/>
      <c r="Y338" t="s">
        <v>85</v>
      </c>
      <c r="Z338">
        <f>HYPERLINK("https://hotelmonitor-cachepage.eclerx.com/savepage/tk_1543494892960672_sr_2095.html","info")</f>
        <v/>
      </c>
      <c r="AA338" t="n">
        <v>-2071740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88</v>
      </c>
      <c r="AO338" t="s"/>
      <c r="AP338" t="n">
        <v>173</v>
      </c>
      <c r="AQ338" t="s">
        <v>89</v>
      </c>
      <c r="AR338" t="s"/>
      <c r="AS338" t="s"/>
      <c r="AT338" t="s">
        <v>90</v>
      </c>
      <c r="AU338" t="s"/>
      <c r="AV338" t="s"/>
      <c r="AW338" t="s"/>
      <c r="AX338" t="s"/>
      <c r="AY338" t="n">
        <v>2071740</v>
      </c>
      <c r="AZ338" t="s">
        <v>691</v>
      </c>
      <c r="BA338" t="s"/>
      <c r="BB338" t="n">
        <v>458808</v>
      </c>
      <c r="BC338" t="n">
        <v>13.384291</v>
      </c>
      <c r="BD338" t="n">
        <v>52.512117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692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113.11</v>
      </c>
      <c r="L339" t="s">
        <v>76</v>
      </c>
      <c r="M339" t="s"/>
      <c r="N339" t="s">
        <v>360</v>
      </c>
      <c r="O339" t="s">
        <v>78</v>
      </c>
      <c r="P339" t="s">
        <v>692</v>
      </c>
      <c r="Q339" t="s"/>
      <c r="R339" t="s">
        <v>109</v>
      </c>
      <c r="S339" t="s">
        <v>693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HYPERLINK("https://hotelmonitor-cachepage.eclerx.com/savepage/tk_15434946317687752_sr_2095.html","info")</f>
        <v/>
      </c>
      <c r="AA339" t="n">
        <v>-3432384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88</v>
      </c>
      <c r="AO339" t="s"/>
      <c r="AP339" t="n">
        <v>21</v>
      </c>
      <c r="AQ339" t="s">
        <v>89</v>
      </c>
      <c r="AR339" t="s"/>
      <c r="AS339" t="s"/>
      <c r="AT339" t="s">
        <v>90</v>
      </c>
      <c r="AU339" t="s"/>
      <c r="AV339" t="s"/>
      <c r="AW339" t="s"/>
      <c r="AX339" t="s"/>
      <c r="AY339" t="n">
        <v>3432384</v>
      </c>
      <c r="AZ339" t="s">
        <v>694</v>
      </c>
      <c r="BA339" t="s"/>
      <c r="BB339" t="n">
        <v>212</v>
      </c>
      <c r="BC339" t="n">
        <v>13.321481</v>
      </c>
      <c r="BD339" t="n">
        <v>52.456402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692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113.12</v>
      </c>
      <c r="L340" t="s">
        <v>76</v>
      </c>
      <c r="M340" t="s"/>
      <c r="N340" t="s">
        <v>169</v>
      </c>
      <c r="O340" t="s">
        <v>78</v>
      </c>
      <c r="P340" t="s">
        <v>692</v>
      </c>
      <c r="Q340" t="s"/>
      <c r="R340" t="s">
        <v>109</v>
      </c>
      <c r="S340" t="s">
        <v>695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HYPERLINK("https://hotelmonitor-cachepage.eclerx.com/savepage/tk_15434946317687752_sr_2095.html","info")</f>
        <v/>
      </c>
      <c r="AA340" t="n">
        <v>-3432384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88</v>
      </c>
      <c r="AO340" t="s"/>
      <c r="AP340" t="n">
        <v>21</v>
      </c>
      <c r="AQ340" t="s">
        <v>89</v>
      </c>
      <c r="AR340" t="s"/>
      <c r="AS340" t="s"/>
      <c r="AT340" t="s">
        <v>90</v>
      </c>
      <c r="AU340" t="s"/>
      <c r="AV340" t="s"/>
      <c r="AW340" t="s"/>
      <c r="AX340" t="s"/>
      <c r="AY340" t="n">
        <v>3432384</v>
      </c>
      <c r="AZ340" t="s">
        <v>694</v>
      </c>
      <c r="BA340" t="s"/>
      <c r="BB340" t="n">
        <v>212</v>
      </c>
      <c r="BC340" t="n">
        <v>13.321481</v>
      </c>
      <c r="BD340" t="n">
        <v>52.456402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696</v>
      </c>
      <c r="F341" t="n">
        <v>1498609</v>
      </c>
      <c r="G341" t="s">
        <v>74</v>
      </c>
      <c r="H341" t="s">
        <v>75</v>
      </c>
      <c r="I341" t="s"/>
      <c r="J341" t="s">
        <v>74</v>
      </c>
      <c r="K341" t="n">
        <v>149</v>
      </c>
      <c r="L341" t="s">
        <v>76</v>
      </c>
      <c r="M341" t="s"/>
      <c r="N341" t="s">
        <v>284</v>
      </c>
      <c r="O341" t="s">
        <v>78</v>
      </c>
      <c r="P341" t="s">
        <v>697</v>
      </c>
      <c r="Q341" t="s"/>
      <c r="R341" t="s">
        <v>109</v>
      </c>
      <c r="S341" t="s">
        <v>188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HYPERLINK("https://hotelmonitor-cachepage.eclerx.com/savepage/tk_154349487463126_sr_2095.html","info")</f>
        <v/>
      </c>
      <c r="AA341" t="n">
        <v>223496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88</v>
      </c>
      <c r="AO341" t="s"/>
      <c r="AP341" t="n">
        <v>161</v>
      </c>
      <c r="AQ341" t="s">
        <v>89</v>
      </c>
      <c r="AR341" t="s"/>
      <c r="AS341" t="s"/>
      <c r="AT341" t="s">
        <v>90</v>
      </c>
      <c r="AU341" t="s"/>
      <c r="AV341" t="s"/>
      <c r="AW341" t="s"/>
      <c r="AX341" t="s"/>
      <c r="AY341" t="n">
        <v>1769386</v>
      </c>
      <c r="AZ341" t="s">
        <v>698</v>
      </c>
      <c r="BA341" t="s"/>
      <c r="BB341" t="n">
        <v>612379</v>
      </c>
      <c r="BC341" t="n">
        <v>13.29472</v>
      </c>
      <c r="BD341" t="n">
        <v>52.50694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696</v>
      </c>
      <c r="F342" t="n">
        <v>1498609</v>
      </c>
      <c r="G342" t="s">
        <v>74</v>
      </c>
      <c r="H342" t="s">
        <v>75</v>
      </c>
      <c r="I342" t="s"/>
      <c r="J342" t="s">
        <v>74</v>
      </c>
      <c r="K342" t="n">
        <v>149</v>
      </c>
      <c r="L342" t="s">
        <v>76</v>
      </c>
      <c r="M342" t="s"/>
      <c r="N342" t="s">
        <v>107</v>
      </c>
      <c r="O342" t="s">
        <v>78</v>
      </c>
      <c r="P342" t="s">
        <v>697</v>
      </c>
      <c r="Q342" t="s"/>
      <c r="R342" t="s">
        <v>109</v>
      </c>
      <c r="S342" t="s">
        <v>188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HYPERLINK("https://hotelmonitor-cachepage.eclerx.com/savepage/tk_154349487463126_sr_2095.html","info")</f>
        <v/>
      </c>
      <c r="AA342" t="n">
        <v>223496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88</v>
      </c>
      <c r="AO342" t="s"/>
      <c r="AP342" t="n">
        <v>161</v>
      </c>
      <c r="AQ342" t="s">
        <v>89</v>
      </c>
      <c r="AR342" t="s"/>
      <c r="AS342" t="s"/>
      <c r="AT342" t="s">
        <v>90</v>
      </c>
      <c r="AU342" t="s"/>
      <c r="AV342" t="s"/>
      <c r="AW342" t="s"/>
      <c r="AX342" t="s"/>
      <c r="AY342" t="n">
        <v>1769386</v>
      </c>
      <c r="AZ342" t="s">
        <v>698</v>
      </c>
      <c r="BA342" t="s"/>
      <c r="BB342" t="n">
        <v>612379</v>
      </c>
      <c r="BC342" t="n">
        <v>13.29472</v>
      </c>
      <c r="BD342" t="n">
        <v>52.50694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696</v>
      </c>
      <c r="F343" t="n">
        <v>1498609</v>
      </c>
      <c r="G343" t="s">
        <v>74</v>
      </c>
      <c r="H343" t="s">
        <v>75</v>
      </c>
      <c r="I343" t="s"/>
      <c r="J343" t="s">
        <v>74</v>
      </c>
      <c r="K343" t="n">
        <v>159</v>
      </c>
      <c r="L343" t="s">
        <v>76</v>
      </c>
      <c r="M343" t="s"/>
      <c r="N343" t="s">
        <v>699</v>
      </c>
      <c r="O343" t="s">
        <v>78</v>
      </c>
      <c r="P343" t="s">
        <v>697</v>
      </c>
      <c r="Q343" t="s"/>
      <c r="R343" t="s">
        <v>109</v>
      </c>
      <c r="S343" t="s">
        <v>320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HYPERLINK("https://hotelmonitor-cachepage.eclerx.com/savepage/tk_154349487463126_sr_2095.html","info")</f>
        <v/>
      </c>
      <c r="AA343" t="n">
        <v>223496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88</v>
      </c>
      <c r="AO343" t="s"/>
      <c r="AP343" t="n">
        <v>161</v>
      </c>
      <c r="AQ343" t="s">
        <v>89</v>
      </c>
      <c r="AR343" t="s"/>
      <c r="AS343" t="s"/>
      <c r="AT343" t="s">
        <v>90</v>
      </c>
      <c r="AU343" t="s"/>
      <c r="AV343" t="s"/>
      <c r="AW343" t="s"/>
      <c r="AX343" t="s"/>
      <c r="AY343" t="n">
        <v>1769386</v>
      </c>
      <c r="AZ343" t="s">
        <v>698</v>
      </c>
      <c r="BA343" t="s"/>
      <c r="BB343" t="n">
        <v>612379</v>
      </c>
      <c r="BC343" t="n">
        <v>13.29472</v>
      </c>
      <c r="BD343" t="n">
        <v>52.50694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696</v>
      </c>
      <c r="F344" t="n">
        <v>1498609</v>
      </c>
      <c r="G344" t="s">
        <v>74</v>
      </c>
      <c r="H344" t="s">
        <v>75</v>
      </c>
      <c r="I344" t="s"/>
      <c r="J344" t="s">
        <v>74</v>
      </c>
      <c r="K344" t="n">
        <v>159</v>
      </c>
      <c r="L344" t="s">
        <v>76</v>
      </c>
      <c r="M344" t="s"/>
      <c r="N344" t="s">
        <v>699</v>
      </c>
      <c r="O344" t="s">
        <v>78</v>
      </c>
      <c r="P344" t="s">
        <v>697</v>
      </c>
      <c r="Q344" t="s"/>
      <c r="R344" t="s">
        <v>109</v>
      </c>
      <c r="S344" t="s">
        <v>320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HYPERLINK("https://hotelmonitor-cachepage.eclerx.com/savepage/tk_154349487463126_sr_2095.html","info")</f>
        <v/>
      </c>
      <c r="AA344" t="n">
        <v>223496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88</v>
      </c>
      <c r="AO344" t="s"/>
      <c r="AP344" t="n">
        <v>161</v>
      </c>
      <c r="AQ344" t="s">
        <v>89</v>
      </c>
      <c r="AR344" t="s"/>
      <c r="AS344" t="s"/>
      <c r="AT344" t="s">
        <v>90</v>
      </c>
      <c r="AU344" t="s"/>
      <c r="AV344" t="s"/>
      <c r="AW344" t="s"/>
      <c r="AX344" t="s"/>
      <c r="AY344" t="n">
        <v>1769386</v>
      </c>
      <c r="AZ344" t="s">
        <v>698</v>
      </c>
      <c r="BA344" t="s"/>
      <c r="BB344" t="n">
        <v>612379</v>
      </c>
      <c r="BC344" t="n">
        <v>13.29472</v>
      </c>
      <c r="BD344" t="n">
        <v>52.50694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696</v>
      </c>
      <c r="F345" t="n">
        <v>1498609</v>
      </c>
      <c r="G345" t="s">
        <v>74</v>
      </c>
      <c r="H345" t="s">
        <v>75</v>
      </c>
      <c r="I345" t="s"/>
      <c r="J345" t="s">
        <v>74</v>
      </c>
      <c r="K345" t="n">
        <v>159</v>
      </c>
      <c r="L345" t="s">
        <v>76</v>
      </c>
      <c r="M345" t="s"/>
      <c r="N345" t="s">
        <v>331</v>
      </c>
      <c r="O345" t="s">
        <v>78</v>
      </c>
      <c r="P345" t="s">
        <v>697</v>
      </c>
      <c r="Q345" t="s"/>
      <c r="R345" t="s">
        <v>109</v>
      </c>
      <c r="S345" t="s">
        <v>320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HYPERLINK("https://hotelmonitor-cachepage.eclerx.com/savepage/tk_154349487463126_sr_2095.html","info")</f>
        <v/>
      </c>
      <c r="AA345" t="n">
        <v>223496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88</v>
      </c>
      <c r="AO345" t="s"/>
      <c r="AP345" t="n">
        <v>161</v>
      </c>
      <c r="AQ345" t="s">
        <v>89</v>
      </c>
      <c r="AR345" t="s"/>
      <c r="AS345" t="s"/>
      <c r="AT345" t="s">
        <v>90</v>
      </c>
      <c r="AU345" t="s"/>
      <c r="AV345" t="s"/>
      <c r="AW345" t="s"/>
      <c r="AX345" t="s"/>
      <c r="AY345" t="n">
        <v>1769386</v>
      </c>
      <c r="AZ345" t="s">
        <v>698</v>
      </c>
      <c r="BA345" t="s"/>
      <c r="BB345" t="n">
        <v>612379</v>
      </c>
      <c r="BC345" t="n">
        <v>13.29472</v>
      </c>
      <c r="BD345" t="n">
        <v>52.50694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696</v>
      </c>
      <c r="F346" t="n">
        <v>1498609</v>
      </c>
      <c r="G346" t="s">
        <v>74</v>
      </c>
      <c r="H346" t="s">
        <v>75</v>
      </c>
      <c r="I346" t="s"/>
      <c r="J346" t="s">
        <v>74</v>
      </c>
      <c r="K346" t="n">
        <v>159</v>
      </c>
      <c r="L346" t="s">
        <v>76</v>
      </c>
      <c r="M346" t="s"/>
      <c r="N346" t="s">
        <v>331</v>
      </c>
      <c r="O346" t="s">
        <v>78</v>
      </c>
      <c r="P346" t="s">
        <v>697</v>
      </c>
      <c r="Q346" t="s"/>
      <c r="R346" t="s">
        <v>109</v>
      </c>
      <c r="S346" t="s">
        <v>320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HYPERLINK("https://hotelmonitor-cachepage.eclerx.com/savepage/tk_154349487463126_sr_2095.html","info")</f>
        <v/>
      </c>
      <c r="AA346" t="n">
        <v>223496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88</v>
      </c>
      <c r="AO346" t="s"/>
      <c r="AP346" t="n">
        <v>161</v>
      </c>
      <c r="AQ346" t="s">
        <v>89</v>
      </c>
      <c r="AR346" t="s"/>
      <c r="AS346" t="s"/>
      <c r="AT346" t="s">
        <v>90</v>
      </c>
      <c r="AU346" t="s"/>
      <c r="AV346" t="s"/>
      <c r="AW346" t="s"/>
      <c r="AX346" t="s"/>
      <c r="AY346" t="n">
        <v>1769386</v>
      </c>
      <c r="AZ346" t="s">
        <v>698</v>
      </c>
      <c r="BA346" t="s"/>
      <c r="BB346" t="n">
        <v>612379</v>
      </c>
      <c r="BC346" t="n">
        <v>13.29472</v>
      </c>
      <c r="BD346" t="n">
        <v>52.50694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696</v>
      </c>
      <c r="F347" t="n">
        <v>1498609</v>
      </c>
      <c r="G347" t="s">
        <v>74</v>
      </c>
      <c r="H347" t="s">
        <v>75</v>
      </c>
      <c r="I347" t="s"/>
      <c r="J347" t="s">
        <v>74</v>
      </c>
      <c r="K347" t="n">
        <v>169</v>
      </c>
      <c r="L347" t="s">
        <v>76</v>
      </c>
      <c r="M347" t="s"/>
      <c r="N347" t="s">
        <v>700</v>
      </c>
      <c r="O347" t="s">
        <v>78</v>
      </c>
      <c r="P347" t="s">
        <v>697</v>
      </c>
      <c r="Q347" t="s"/>
      <c r="R347" t="s">
        <v>109</v>
      </c>
      <c r="S347" t="s">
        <v>683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HYPERLINK("https://hotelmonitor-cachepage.eclerx.com/savepage/tk_154349487463126_sr_2095.html","info")</f>
        <v/>
      </c>
      <c r="AA347" t="n">
        <v>223496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88</v>
      </c>
      <c r="AO347" t="s"/>
      <c r="AP347" t="n">
        <v>161</v>
      </c>
      <c r="AQ347" t="s">
        <v>89</v>
      </c>
      <c r="AR347" t="s"/>
      <c r="AS347" t="s"/>
      <c r="AT347" t="s">
        <v>90</v>
      </c>
      <c r="AU347" t="s"/>
      <c r="AV347" t="s"/>
      <c r="AW347" t="s"/>
      <c r="AX347" t="s"/>
      <c r="AY347" t="n">
        <v>1769386</v>
      </c>
      <c r="AZ347" t="s">
        <v>698</v>
      </c>
      <c r="BA347" t="s"/>
      <c r="BB347" t="n">
        <v>612379</v>
      </c>
      <c r="BC347" t="n">
        <v>13.29472</v>
      </c>
      <c r="BD347" t="n">
        <v>52.50694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696</v>
      </c>
      <c r="F348" t="n">
        <v>1498609</v>
      </c>
      <c r="G348" t="s">
        <v>74</v>
      </c>
      <c r="H348" t="s">
        <v>75</v>
      </c>
      <c r="I348" t="s"/>
      <c r="J348" t="s">
        <v>74</v>
      </c>
      <c r="K348" t="n">
        <v>169</v>
      </c>
      <c r="L348" t="s">
        <v>76</v>
      </c>
      <c r="M348" t="s"/>
      <c r="N348" t="s">
        <v>700</v>
      </c>
      <c r="O348" t="s">
        <v>78</v>
      </c>
      <c r="P348" t="s">
        <v>697</v>
      </c>
      <c r="Q348" t="s"/>
      <c r="R348" t="s">
        <v>109</v>
      </c>
      <c r="S348" t="s">
        <v>683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HYPERLINK("https://hotelmonitor-cachepage.eclerx.com/savepage/tk_154349487463126_sr_2095.html","info")</f>
        <v/>
      </c>
      <c r="AA348" t="n">
        <v>223496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88</v>
      </c>
      <c r="AO348" t="s"/>
      <c r="AP348" t="n">
        <v>161</v>
      </c>
      <c r="AQ348" t="s">
        <v>89</v>
      </c>
      <c r="AR348" t="s"/>
      <c r="AS348" t="s"/>
      <c r="AT348" t="s">
        <v>90</v>
      </c>
      <c r="AU348" t="s"/>
      <c r="AV348" t="s"/>
      <c r="AW348" t="s"/>
      <c r="AX348" t="s"/>
      <c r="AY348" t="n">
        <v>1769386</v>
      </c>
      <c r="AZ348" t="s">
        <v>698</v>
      </c>
      <c r="BA348" t="s"/>
      <c r="BB348" t="n">
        <v>612379</v>
      </c>
      <c r="BC348" t="n">
        <v>13.29472</v>
      </c>
      <c r="BD348" t="n">
        <v>52.50694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696</v>
      </c>
      <c r="F349" t="n">
        <v>1498609</v>
      </c>
      <c r="G349" t="s">
        <v>74</v>
      </c>
      <c r="H349" t="s">
        <v>75</v>
      </c>
      <c r="I349" t="s"/>
      <c r="J349" t="s">
        <v>74</v>
      </c>
      <c r="K349" t="n">
        <v>173</v>
      </c>
      <c r="L349" t="s">
        <v>76</v>
      </c>
      <c r="M349" t="s"/>
      <c r="N349" t="s">
        <v>107</v>
      </c>
      <c r="O349" t="s">
        <v>78</v>
      </c>
      <c r="P349" t="s">
        <v>697</v>
      </c>
      <c r="Q349" t="s"/>
      <c r="R349" t="s">
        <v>109</v>
      </c>
      <c r="S349" t="s">
        <v>637</v>
      </c>
      <c r="T349" t="s">
        <v>82</v>
      </c>
      <c r="U349" t="s"/>
      <c r="V349" t="s">
        <v>83</v>
      </c>
      <c r="W349" t="s">
        <v>98</v>
      </c>
      <c r="X349" t="s"/>
      <c r="Y349" t="s">
        <v>85</v>
      </c>
      <c r="Z349">
        <f>HYPERLINK("https://hotelmonitor-cachepage.eclerx.com/savepage/tk_154349487463126_sr_2095.html","info")</f>
        <v/>
      </c>
      <c r="AA349" t="n">
        <v>223496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88</v>
      </c>
      <c r="AO349" t="s"/>
      <c r="AP349" t="n">
        <v>161</v>
      </c>
      <c r="AQ349" t="s">
        <v>89</v>
      </c>
      <c r="AR349" t="s"/>
      <c r="AS349" t="s"/>
      <c r="AT349" t="s">
        <v>90</v>
      </c>
      <c r="AU349" t="s"/>
      <c r="AV349" t="s"/>
      <c r="AW349" t="s"/>
      <c r="AX349" t="s"/>
      <c r="AY349" t="n">
        <v>1769386</v>
      </c>
      <c r="AZ349" t="s">
        <v>698</v>
      </c>
      <c r="BA349" t="s"/>
      <c r="BB349" t="n">
        <v>612379</v>
      </c>
      <c r="BC349" t="n">
        <v>13.29472</v>
      </c>
      <c r="BD349" t="n">
        <v>52.50694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696</v>
      </c>
      <c r="F350" t="n">
        <v>1498609</v>
      </c>
      <c r="G350" t="s">
        <v>74</v>
      </c>
      <c r="H350" t="s">
        <v>75</v>
      </c>
      <c r="I350" t="s"/>
      <c r="J350" t="s">
        <v>74</v>
      </c>
      <c r="K350" t="n">
        <v>173</v>
      </c>
      <c r="L350" t="s">
        <v>76</v>
      </c>
      <c r="M350" t="s"/>
      <c r="N350" t="s">
        <v>107</v>
      </c>
      <c r="O350" t="s">
        <v>78</v>
      </c>
      <c r="P350" t="s">
        <v>697</v>
      </c>
      <c r="Q350" t="s"/>
      <c r="R350" t="s">
        <v>109</v>
      </c>
      <c r="S350" t="s">
        <v>637</v>
      </c>
      <c r="T350" t="s">
        <v>82</v>
      </c>
      <c r="U350" t="s"/>
      <c r="V350" t="s">
        <v>83</v>
      </c>
      <c r="W350" t="s">
        <v>98</v>
      </c>
      <c r="X350" t="s"/>
      <c r="Y350" t="s">
        <v>85</v>
      </c>
      <c r="Z350">
        <f>HYPERLINK("https://hotelmonitor-cachepage.eclerx.com/savepage/tk_154349487463126_sr_2095.html","info")</f>
        <v/>
      </c>
      <c r="AA350" t="n">
        <v>223496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88</v>
      </c>
      <c r="AO350" t="s"/>
      <c r="AP350" t="n">
        <v>161</v>
      </c>
      <c r="AQ350" t="s">
        <v>89</v>
      </c>
      <c r="AR350" t="s"/>
      <c r="AS350" t="s"/>
      <c r="AT350" t="s">
        <v>90</v>
      </c>
      <c r="AU350" t="s"/>
      <c r="AV350" t="s"/>
      <c r="AW350" t="s"/>
      <c r="AX350" t="s"/>
      <c r="AY350" t="n">
        <v>1769386</v>
      </c>
      <c r="AZ350" t="s">
        <v>698</v>
      </c>
      <c r="BA350" t="s"/>
      <c r="BB350" t="n">
        <v>612379</v>
      </c>
      <c r="BC350" t="n">
        <v>13.29472</v>
      </c>
      <c r="BD350" t="n">
        <v>52.50694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696</v>
      </c>
      <c r="F351" t="n">
        <v>1498609</v>
      </c>
      <c r="G351" t="s">
        <v>74</v>
      </c>
      <c r="H351" t="s">
        <v>75</v>
      </c>
      <c r="I351" t="s"/>
      <c r="J351" t="s">
        <v>74</v>
      </c>
      <c r="K351" t="n">
        <v>179</v>
      </c>
      <c r="L351" t="s">
        <v>76</v>
      </c>
      <c r="M351" t="s"/>
      <c r="N351" t="s">
        <v>701</v>
      </c>
      <c r="O351" t="s">
        <v>78</v>
      </c>
      <c r="P351" t="s">
        <v>697</v>
      </c>
      <c r="Q351" t="s"/>
      <c r="R351" t="s">
        <v>109</v>
      </c>
      <c r="S351" t="s">
        <v>702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HYPERLINK("https://hotelmonitor-cachepage.eclerx.com/savepage/tk_154349487463126_sr_2095.html","info")</f>
        <v/>
      </c>
      <c r="AA351" t="n">
        <v>223496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88</v>
      </c>
      <c r="AO351" t="s"/>
      <c r="AP351" t="n">
        <v>161</v>
      </c>
      <c r="AQ351" t="s">
        <v>89</v>
      </c>
      <c r="AR351" t="s"/>
      <c r="AS351" t="s"/>
      <c r="AT351" t="s">
        <v>90</v>
      </c>
      <c r="AU351" t="s"/>
      <c r="AV351" t="s"/>
      <c r="AW351" t="s"/>
      <c r="AX351" t="s"/>
      <c r="AY351" t="n">
        <v>1769386</v>
      </c>
      <c r="AZ351" t="s">
        <v>698</v>
      </c>
      <c r="BA351" t="s"/>
      <c r="BB351" t="n">
        <v>612379</v>
      </c>
      <c r="BC351" t="n">
        <v>13.29472</v>
      </c>
      <c r="BD351" t="n">
        <v>52.50694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696</v>
      </c>
      <c r="F352" t="n">
        <v>1498609</v>
      </c>
      <c r="G352" t="s">
        <v>74</v>
      </c>
      <c r="H352" t="s">
        <v>75</v>
      </c>
      <c r="I352" t="s"/>
      <c r="J352" t="s">
        <v>74</v>
      </c>
      <c r="K352" t="n">
        <v>179</v>
      </c>
      <c r="L352" t="s">
        <v>76</v>
      </c>
      <c r="M352" t="s"/>
      <c r="N352" t="s">
        <v>701</v>
      </c>
      <c r="O352" t="s">
        <v>78</v>
      </c>
      <c r="P352" t="s">
        <v>697</v>
      </c>
      <c r="Q352" t="s"/>
      <c r="R352" t="s">
        <v>109</v>
      </c>
      <c r="S352" t="s">
        <v>702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HYPERLINK("https://hotelmonitor-cachepage.eclerx.com/savepage/tk_154349487463126_sr_2095.html","info")</f>
        <v/>
      </c>
      <c r="AA352" t="n">
        <v>223496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88</v>
      </c>
      <c r="AO352" t="s"/>
      <c r="AP352" t="n">
        <v>161</v>
      </c>
      <c r="AQ352" t="s">
        <v>89</v>
      </c>
      <c r="AR352" t="s"/>
      <c r="AS352" t="s"/>
      <c r="AT352" t="s">
        <v>90</v>
      </c>
      <c r="AU352" t="s"/>
      <c r="AV352" t="s"/>
      <c r="AW352" t="s"/>
      <c r="AX352" t="s"/>
      <c r="AY352" t="n">
        <v>1769386</v>
      </c>
      <c r="AZ352" t="s">
        <v>698</v>
      </c>
      <c r="BA352" t="s"/>
      <c r="BB352" t="n">
        <v>612379</v>
      </c>
      <c r="BC352" t="n">
        <v>13.29472</v>
      </c>
      <c r="BD352" t="n">
        <v>52.50694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696</v>
      </c>
      <c r="F353" t="n">
        <v>1498609</v>
      </c>
      <c r="G353" t="s">
        <v>74</v>
      </c>
      <c r="H353" t="s">
        <v>75</v>
      </c>
      <c r="I353" t="s"/>
      <c r="J353" t="s">
        <v>74</v>
      </c>
      <c r="K353" t="n">
        <v>183</v>
      </c>
      <c r="L353" t="s">
        <v>76</v>
      </c>
      <c r="M353" t="s"/>
      <c r="N353" t="s">
        <v>699</v>
      </c>
      <c r="O353" t="s">
        <v>78</v>
      </c>
      <c r="P353" t="s">
        <v>697</v>
      </c>
      <c r="Q353" t="s"/>
      <c r="R353" t="s">
        <v>109</v>
      </c>
      <c r="S353" t="s">
        <v>703</v>
      </c>
      <c r="T353" t="s">
        <v>82</v>
      </c>
      <c r="U353" t="s"/>
      <c r="V353" t="s">
        <v>83</v>
      </c>
      <c r="W353" t="s">
        <v>98</v>
      </c>
      <c r="X353" t="s"/>
      <c r="Y353" t="s">
        <v>85</v>
      </c>
      <c r="Z353">
        <f>HYPERLINK("https://hotelmonitor-cachepage.eclerx.com/savepage/tk_154349487463126_sr_2095.html","info")</f>
        <v/>
      </c>
      <c r="AA353" t="n">
        <v>223496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88</v>
      </c>
      <c r="AO353" t="s"/>
      <c r="AP353" t="n">
        <v>161</v>
      </c>
      <c r="AQ353" t="s">
        <v>89</v>
      </c>
      <c r="AR353" t="s"/>
      <c r="AS353" t="s"/>
      <c r="AT353" t="s">
        <v>90</v>
      </c>
      <c r="AU353" t="s"/>
      <c r="AV353" t="s"/>
      <c r="AW353" t="s"/>
      <c r="AX353" t="s"/>
      <c r="AY353" t="n">
        <v>1769386</v>
      </c>
      <c r="AZ353" t="s">
        <v>698</v>
      </c>
      <c r="BA353" t="s"/>
      <c r="BB353" t="n">
        <v>612379</v>
      </c>
      <c r="BC353" t="n">
        <v>13.29472</v>
      </c>
      <c r="BD353" t="n">
        <v>52.50694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696</v>
      </c>
      <c r="F354" t="n">
        <v>1498609</v>
      </c>
      <c r="G354" t="s">
        <v>74</v>
      </c>
      <c r="H354" t="s">
        <v>75</v>
      </c>
      <c r="I354" t="s"/>
      <c r="J354" t="s">
        <v>74</v>
      </c>
      <c r="K354" t="n">
        <v>183</v>
      </c>
      <c r="L354" t="s">
        <v>76</v>
      </c>
      <c r="M354" t="s"/>
      <c r="N354" t="s">
        <v>699</v>
      </c>
      <c r="O354" t="s">
        <v>78</v>
      </c>
      <c r="P354" t="s">
        <v>697</v>
      </c>
      <c r="Q354" t="s"/>
      <c r="R354" t="s">
        <v>109</v>
      </c>
      <c r="S354" t="s">
        <v>703</v>
      </c>
      <c r="T354" t="s">
        <v>82</v>
      </c>
      <c r="U354" t="s"/>
      <c r="V354" t="s">
        <v>83</v>
      </c>
      <c r="W354" t="s">
        <v>98</v>
      </c>
      <c r="X354" t="s"/>
      <c r="Y354" t="s">
        <v>85</v>
      </c>
      <c r="Z354">
        <f>HYPERLINK("https://hotelmonitor-cachepage.eclerx.com/savepage/tk_154349487463126_sr_2095.html","info")</f>
        <v/>
      </c>
      <c r="AA354" t="n">
        <v>223496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88</v>
      </c>
      <c r="AO354" t="s"/>
      <c r="AP354" t="n">
        <v>161</v>
      </c>
      <c r="AQ354" t="s">
        <v>89</v>
      </c>
      <c r="AR354" t="s"/>
      <c r="AS354" t="s"/>
      <c r="AT354" t="s">
        <v>90</v>
      </c>
      <c r="AU354" t="s"/>
      <c r="AV354" t="s"/>
      <c r="AW354" t="s"/>
      <c r="AX354" t="s"/>
      <c r="AY354" t="n">
        <v>1769386</v>
      </c>
      <c r="AZ354" t="s">
        <v>698</v>
      </c>
      <c r="BA354" t="s"/>
      <c r="BB354" t="n">
        <v>612379</v>
      </c>
      <c r="BC354" t="n">
        <v>13.29472</v>
      </c>
      <c r="BD354" t="n">
        <v>52.50694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696</v>
      </c>
      <c r="F355" t="n">
        <v>1498609</v>
      </c>
      <c r="G355" t="s">
        <v>74</v>
      </c>
      <c r="H355" t="s">
        <v>75</v>
      </c>
      <c r="I355" t="s"/>
      <c r="J355" t="s">
        <v>74</v>
      </c>
      <c r="K355" t="n">
        <v>183</v>
      </c>
      <c r="L355" t="s">
        <v>76</v>
      </c>
      <c r="M355" t="s"/>
      <c r="N355" t="s">
        <v>331</v>
      </c>
      <c r="O355" t="s">
        <v>78</v>
      </c>
      <c r="P355" t="s">
        <v>697</v>
      </c>
      <c r="Q355" t="s"/>
      <c r="R355" t="s">
        <v>109</v>
      </c>
      <c r="S355" t="s">
        <v>703</v>
      </c>
      <c r="T355" t="s">
        <v>82</v>
      </c>
      <c r="U355" t="s"/>
      <c r="V355" t="s">
        <v>83</v>
      </c>
      <c r="W355" t="s">
        <v>98</v>
      </c>
      <c r="X355" t="s"/>
      <c r="Y355" t="s">
        <v>85</v>
      </c>
      <c r="Z355">
        <f>HYPERLINK("https://hotelmonitor-cachepage.eclerx.com/savepage/tk_154349487463126_sr_2095.html","info")</f>
        <v/>
      </c>
      <c r="AA355" t="n">
        <v>223496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88</v>
      </c>
      <c r="AO355" t="s"/>
      <c r="AP355" t="n">
        <v>161</v>
      </c>
      <c r="AQ355" t="s">
        <v>89</v>
      </c>
      <c r="AR355" t="s"/>
      <c r="AS355" t="s"/>
      <c r="AT355" t="s">
        <v>90</v>
      </c>
      <c r="AU355" t="s"/>
      <c r="AV355" t="s"/>
      <c r="AW355" t="s"/>
      <c r="AX355" t="s"/>
      <c r="AY355" t="n">
        <v>1769386</v>
      </c>
      <c r="AZ355" t="s">
        <v>698</v>
      </c>
      <c r="BA355" t="s"/>
      <c r="BB355" t="n">
        <v>612379</v>
      </c>
      <c r="BC355" t="n">
        <v>13.29472</v>
      </c>
      <c r="BD355" t="n">
        <v>52.50694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696</v>
      </c>
      <c r="F356" t="n">
        <v>1498609</v>
      </c>
      <c r="G356" t="s">
        <v>74</v>
      </c>
      <c r="H356" t="s">
        <v>75</v>
      </c>
      <c r="I356" t="s"/>
      <c r="J356" t="s">
        <v>74</v>
      </c>
      <c r="K356" t="n">
        <v>183</v>
      </c>
      <c r="L356" t="s">
        <v>76</v>
      </c>
      <c r="M356" t="s"/>
      <c r="N356" t="s">
        <v>331</v>
      </c>
      <c r="O356" t="s">
        <v>78</v>
      </c>
      <c r="P356" t="s">
        <v>697</v>
      </c>
      <c r="Q356" t="s"/>
      <c r="R356" t="s">
        <v>109</v>
      </c>
      <c r="S356" t="s">
        <v>703</v>
      </c>
      <c r="T356" t="s">
        <v>82</v>
      </c>
      <c r="U356" t="s"/>
      <c r="V356" t="s">
        <v>83</v>
      </c>
      <c r="W356" t="s">
        <v>98</v>
      </c>
      <c r="X356" t="s"/>
      <c r="Y356" t="s">
        <v>85</v>
      </c>
      <c r="Z356">
        <f>HYPERLINK("https://hotelmonitor-cachepage.eclerx.com/savepage/tk_154349487463126_sr_2095.html","info")</f>
        <v/>
      </c>
      <c r="AA356" t="n">
        <v>223496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88</v>
      </c>
      <c r="AO356" t="s"/>
      <c r="AP356" t="n">
        <v>161</v>
      </c>
      <c r="AQ356" t="s">
        <v>89</v>
      </c>
      <c r="AR356" t="s"/>
      <c r="AS356" t="s"/>
      <c r="AT356" t="s">
        <v>90</v>
      </c>
      <c r="AU356" t="s"/>
      <c r="AV356" t="s"/>
      <c r="AW356" t="s"/>
      <c r="AX356" t="s"/>
      <c r="AY356" t="n">
        <v>1769386</v>
      </c>
      <c r="AZ356" t="s">
        <v>698</v>
      </c>
      <c r="BA356" t="s"/>
      <c r="BB356" t="n">
        <v>612379</v>
      </c>
      <c r="BC356" t="n">
        <v>13.29472</v>
      </c>
      <c r="BD356" t="n">
        <v>52.50694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696</v>
      </c>
      <c r="F357" t="n">
        <v>1498609</v>
      </c>
      <c r="G357" t="s">
        <v>74</v>
      </c>
      <c r="H357" t="s">
        <v>75</v>
      </c>
      <c r="I357" t="s"/>
      <c r="J357" t="s">
        <v>74</v>
      </c>
      <c r="K357" t="n">
        <v>193</v>
      </c>
      <c r="L357" t="s">
        <v>76</v>
      </c>
      <c r="M357" t="s"/>
      <c r="N357" t="s">
        <v>700</v>
      </c>
      <c r="O357" t="s">
        <v>78</v>
      </c>
      <c r="P357" t="s">
        <v>697</v>
      </c>
      <c r="Q357" t="s"/>
      <c r="R357" t="s">
        <v>109</v>
      </c>
      <c r="S357" t="s">
        <v>704</v>
      </c>
      <c r="T357" t="s">
        <v>82</v>
      </c>
      <c r="U357" t="s"/>
      <c r="V357" t="s">
        <v>83</v>
      </c>
      <c r="W357" t="s">
        <v>98</v>
      </c>
      <c r="X357" t="s"/>
      <c r="Y357" t="s">
        <v>85</v>
      </c>
      <c r="Z357">
        <f>HYPERLINK("https://hotelmonitor-cachepage.eclerx.com/savepage/tk_154349487463126_sr_2095.html","info")</f>
        <v/>
      </c>
      <c r="AA357" t="n">
        <v>223496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88</v>
      </c>
      <c r="AO357" t="s"/>
      <c r="AP357" t="n">
        <v>161</v>
      </c>
      <c r="AQ357" t="s">
        <v>89</v>
      </c>
      <c r="AR357" t="s"/>
      <c r="AS357" t="s"/>
      <c r="AT357" t="s">
        <v>90</v>
      </c>
      <c r="AU357" t="s"/>
      <c r="AV357" t="s"/>
      <c r="AW357" t="s"/>
      <c r="AX357" t="s"/>
      <c r="AY357" t="n">
        <v>1769386</v>
      </c>
      <c r="AZ357" t="s">
        <v>698</v>
      </c>
      <c r="BA357" t="s"/>
      <c r="BB357" t="n">
        <v>612379</v>
      </c>
      <c r="BC357" t="n">
        <v>13.29472</v>
      </c>
      <c r="BD357" t="n">
        <v>52.50694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696</v>
      </c>
      <c r="F358" t="n">
        <v>1498609</v>
      </c>
      <c r="G358" t="s">
        <v>74</v>
      </c>
      <c r="H358" t="s">
        <v>75</v>
      </c>
      <c r="I358" t="s"/>
      <c r="J358" t="s">
        <v>74</v>
      </c>
      <c r="K358" t="n">
        <v>193</v>
      </c>
      <c r="L358" t="s">
        <v>76</v>
      </c>
      <c r="M358" t="s"/>
      <c r="N358" t="s">
        <v>700</v>
      </c>
      <c r="O358" t="s">
        <v>78</v>
      </c>
      <c r="P358" t="s">
        <v>697</v>
      </c>
      <c r="Q358" t="s"/>
      <c r="R358" t="s">
        <v>109</v>
      </c>
      <c r="S358" t="s">
        <v>704</v>
      </c>
      <c r="T358" t="s">
        <v>82</v>
      </c>
      <c r="U358" t="s"/>
      <c r="V358" t="s">
        <v>83</v>
      </c>
      <c r="W358" t="s">
        <v>98</v>
      </c>
      <c r="X358" t="s"/>
      <c r="Y358" t="s">
        <v>85</v>
      </c>
      <c r="Z358">
        <f>HYPERLINK("https://hotelmonitor-cachepage.eclerx.com/savepage/tk_154349487463126_sr_2095.html","info")</f>
        <v/>
      </c>
      <c r="AA358" t="n">
        <v>223496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88</v>
      </c>
      <c r="AO358" t="s"/>
      <c r="AP358" t="n">
        <v>161</v>
      </c>
      <c r="AQ358" t="s">
        <v>89</v>
      </c>
      <c r="AR358" t="s"/>
      <c r="AS358" t="s"/>
      <c r="AT358" t="s">
        <v>90</v>
      </c>
      <c r="AU358" t="s"/>
      <c r="AV358" t="s"/>
      <c r="AW358" t="s"/>
      <c r="AX358" t="s"/>
      <c r="AY358" t="n">
        <v>1769386</v>
      </c>
      <c r="AZ358" t="s">
        <v>698</v>
      </c>
      <c r="BA358" t="s"/>
      <c r="BB358" t="n">
        <v>612379</v>
      </c>
      <c r="BC358" t="n">
        <v>13.29472</v>
      </c>
      <c r="BD358" t="n">
        <v>52.50694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696</v>
      </c>
      <c r="F359" t="n">
        <v>1498609</v>
      </c>
      <c r="G359" t="s">
        <v>74</v>
      </c>
      <c r="H359" t="s">
        <v>75</v>
      </c>
      <c r="I359" t="s"/>
      <c r="J359" t="s">
        <v>74</v>
      </c>
      <c r="K359" t="n">
        <v>203</v>
      </c>
      <c r="L359" t="s">
        <v>76</v>
      </c>
      <c r="M359" t="s"/>
      <c r="N359" t="s">
        <v>701</v>
      </c>
      <c r="O359" t="s">
        <v>78</v>
      </c>
      <c r="P359" t="s">
        <v>697</v>
      </c>
      <c r="Q359" t="s"/>
      <c r="R359" t="s">
        <v>109</v>
      </c>
      <c r="S359" t="s">
        <v>705</v>
      </c>
      <c r="T359" t="s">
        <v>82</v>
      </c>
      <c r="U359" t="s"/>
      <c r="V359" t="s">
        <v>83</v>
      </c>
      <c r="W359" t="s">
        <v>98</v>
      </c>
      <c r="X359" t="s"/>
      <c r="Y359" t="s">
        <v>85</v>
      </c>
      <c r="Z359">
        <f>HYPERLINK("https://hotelmonitor-cachepage.eclerx.com/savepage/tk_154349487463126_sr_2095.html","info")</f>
        <v/>
      </c>
      <c r="AA359" t="n">
        <v>223496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88</v>
      </c>
      <c r="AO359" t="s"/>
      <c r="AP359" t="n">
        <v>161</v>
      </c>
      <c r="AQ359" t="s">
        <v>89</v>
      </c>
      <c r="AR359" t="s"/>
      <c r="AS359" t="s"/>
      <c r="AT359" t="s">
        <v>90</v>
      </c>
      <c r="AU359" t="s"/>
      <c r="AV359" t="s"/>
      <c r="AW359" t="s"/>
      <c r="AX359" t="s"/>
      <c r="AY359" t="n">
        <v>1769386</v>
      </c>
      <c r="AZ359" t="s">
        <v>698</v>
      </c>
      <c r="BA359" t="s"/>
      <c r="BB359" t="n">
        <v>612379</v>
      </c>
      <c r="BC359" t="n">
        <v>13.29472</v>
      </c>
      <c r="BD359" t="n">
        <v>52.50694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696</v>
      </c>
      <c r="F360" t="n">
        <v>1498609</v>
      </c>
      <c r="G360" t="s">
        <v>74</v>
      </c>
      <c r="H360" t="s">
        <v>75</v>
      </c>
      <c r="I360" t="s"/>
      <c r="J360" t="s">
        <v>74</v>
      </c>
      <c r="K360" t="n">
        <v>203</v>
      </c>
      <c r="L360" t="s">
        <v>76</v>
      </c>
      <c r="M360" t="s"/>
      <c r="N360" t="s">
        <v>701</v>
      </c>
      <c r="O360" t="s">
        <v>78</v>
      </c>
      <c r="P360" t="s">
        <v>697</v>
      </c>
      <c r="Q360" t="s"/>
      <c r="R360" t="s">
        <v>109</v>
      </c>
      <c r="S360" t="s">
        <v>705</v>
      </c>
      <c r="T360" t="s">
        <v>82</v>
      </c>
      <c r="U360" t="s"/>
      <c r="V360" t="s">
        <v>83</v>
      </c>
      <c r="W360" t="s">
        <v>98</v>
      </c>
      <c r="X360" t="s"/>
      <c r="Y360" t="s">
        <v>85</v>
      </c>
      <c r="Z360">
        <f>HYPERLINK("https://hotelmonitor-cachepage.eclerx.com/savepage/tk_154349487463126_sr_2095.html","info")</f>
        <v/>
      </c>
      <c r="AA360" t="n">
        <v>223496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88</v>
      </c>
      <c r="AO360" t="s"/>
      <c r="AP360" t="n">
        <v>161</v>
      </c>
      <c r="AQ360" t="s">
        <v>89</v>
      </c>
      <c r="AR360" t="s"/>
      <c r="AS360" t="s"/>
      <c r="AT360" t="s">
        <v>90</v>
      </c>
      <c r="AU360" t="s"/>
      <c r="AV360" t="s"/>
      <c r="AW360" t="s"/>
      <c r="AX360" t="s"/>
      <c r="AY360" t="n">
        <v>1769386</v>
      </c>
      <c r="AZ360" t="s">
        <v>698</v>
      </c>
      <c r="BA360" t="s"/>
      <c r="BB360" t="n">
        <v>612379</v>
      </c>
      <c r="BC360" t="n">
        <v>13.29472</v>
      </c>
      <c r="BD360" t="n">
        <v>52.50694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706</v>
      </c>
      <c r="F361" t="n">
        <v>2204321</v>
      </c>
      <c r="G361" t="s">
        <v>74</v>
      </c>
      <c r="H361" t="s">
        <v>75</v>
      </c>
      <c r="I361" t="s"/>
      <c r="J361" t="s">
        <v>74</v>
      </c>
      <c r="K361" t="n">
        <v>111</v>
      </c>
      <c r="L361" t="s">
        <v>76</v>
      </c>
      <c r="M361" t="s"/>
      <c r="N361" t="s">
        <v>707</v>
      </c>
      <c r="O361" t="s">
        <v>78</v>
      </c>
      <c r="P361" t="s">
        <v>708</v>
      </c>
      <c r="Q361" t="s"/>
      <c r="R361" t="s">
        <v>103</v>
      </c>
      <c r="S361" t="s">
        <v>240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HYPERLINK("https://hotelmonitor-cachepage.eclerx.com/savepage/tk_15434946298579388_sr_2095.html","info")</f>
        <v/>
      </c>
      <c r="AA361" t="n">
        <v>228048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88</v>
      </c>
      <c r="AO361" t="s"/>
      <c r="AP361" t="n">
        <v>20</v>
      </c>
      <c r="AQ361" t="s">
        <v>89</v>
      </c>
      <c r="AR361" t="s"/>
      <c r="AS361" t="s"/>
      <c r="AT361" t="s">
        <v>90</v>
      </c>
      <c r="AU361" t="s"/>
      <c r="AV361" t="s"/>
      <c r="AW361" t="s"/>
      <c r="AX361" t="s"/>
      <c r="AY361" t="n">
        <v>2071481</v>
      </c>
      <c r="AZ361" t="s">
        <v>709</v>
      </c>
      <c r="BA361" t="s"/>
      <c r="BB361" t="n">
        <v>64003</v>
      </c>
      <c r="BC361" t="n">
        <v>13.38457</v>
      </c>
      <c r="BD361" t="n">
        <v>52.50438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706</v>
      </c>
      <c r="F362" t="n">
        <v>2204321</v>
      </c>
      <c r="G362" t="s">
        <v>74</v>
      </c>
      <c r="H362" t="s">
        <v>75</v>
      </c>
      <c r="I362" t="s"/>
      <c r="J362" t="s">
        <v>74</v>
      </c>
      <c r="K362" t="n">
        <v>111</v>
      </c>
      <c r="L362" t="s">
        <v>76</v>
      </c>
      <c r="M362" t="s"/>
      <c r="N362" t="s">
        <v>710</v>
      </c>
      <c r="O362" t="s">
        <v>78</v>
      </c>
      <c r="P362" t="s">
        <v>708</v>
      </c>
      <c r="Q362" t="s"/>
      <c r="R362" t="s">
        <v>103</v>
      </c>
      <c r="S362" t="s">
        <v>240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HYPERLINK("https://hotelmonitor-cachepage.eclerx.com/savepage/tk_15434946298579388_sr_2095.html","info")</f>
        <v/>
      </c>
      <c r="AA362" t="n">
        <v>228048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88</v>
      </c>
      <c r="AO362" t="s"/>
      <c r="AP362" t="n">
        <v>20</v>
      </c>
      <c r="AQ362" t="s">
        <v>89</v>
      </c>
      <c r="AR362" t="s"/>
      <c r="AS362" t="s"/>
      <c r="AT362" t="s">
        <v>90</v>
      </c>
      <c r="AU362" t="s"/>
      <c r="AV362" t="s"/>
      <c r="AW362" t="s"/>
      <c r="AX362" t="s"/>
      <c r="AY362" t="n">
        <v>2071481</v>
      </c>
      <c r="AZ362" t="s">
        <v>709</v>
      </c>
      <c r="BA362" t="s"/>
      <c r="BB362" t="n">
        <v>64003</v>
      </c>
      <c r="BC362" t="n">
        <v>13.38457</v>
      </c>
      <c r="BD362" t="n">
        <v>52.50438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706</v>
      </c>
      <c r="F363" t="n">
        <v>2204321</v>
      </c>
      <c r="G363" t="s">
        <v>74</v>
      </c>
      <c r="H363" t="s">
        <v>75</v>
      </c>
      <c r="I363" t="s"/>
      <c r="J363" t="s">
        <v>74</v>
      </c>
      <c r="K363" t="n">
        <v>111</v>
      </c>
      <c r="L363" t="s">
        <v>76</v>
      </c>
      <c r="M363" t="s"/>
      <c r="N363" t="s">
        <v>141</v>
      </c>
      <c r="O363" t="s">
        <v>78</v>
      </c>
      <c r="P363" t="s">
        <v>708</v>
      </c>
      <c r="Q363" t="s"/>
      <c r="R363" t="s">
        <v>103</v>
      </c>
      <c r="S363" t="s">
        <v>240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HYPERLINK("https://hotelmonitor-cachepage.eclerx.com/savepage/tk_15434946298579388_sr_2095.html","info")</f>
        <v/>
      </c>
      <c r="AA363" t="n">
        <v>228048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88</v>
      </c>
      <c r="AO363" t="s"/>
      <c r="AP363" t="n">
        <v>20</v>
      </c>
      <c r="AQ363" t="s">
        <v>89</v>
      </c>
      <c r="AR363" t="s"/>
      <c r="AS363" t="s"/>
      <c r="AT363" t="s">
        <v>90</v>
      </c>
      <c r="AU363" t="s"/>
      <c r="AV363" t="s"/>
      <c r="AW363" t="s"/>
      <c r="AX363" t="s"/>
      <c r="AY363" t="n">
        <v>2071481</v>
      </c>
      <c r="AZ363" t="s">
        <v>709</v>
      </c>
      <c r="BA363" t="s"/>
      <c r="BB363" t="n">
        <v>64003</v>
      </c>
      <c r="BC363" t="n">
        <v>13.38457</v>
      </c>
      <c r="BD363" t="n">
        <v>52.50438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706</v>
      </c>
      <c r="F364" t="n">
        <v>2204321</v>
      </c>
      <c r="G364" t="s">
        <v>74</v>
      </c>
      <c r="H364" t="s">
        <v>75</v>
      </c>
      <c r="I364" t="s"/>
      <c r="J364" t="s">
        <v>74</v>
      </c>
      <c r="K364" t="n">
        <v>133</v>
      </c>
      <c r="L364" t="s">
        <v>76</v>
      </c>
      <c r="M364" t="s"/>
      <c r="N364" t="s">
        <v>707</v>
      </c>
      <c r="O364" t="s">
        <v>78</v>
      </c>
      <c r="P364" t="s">
        <v>708</v>
      </c>
      <c r="Q364" t="s"/>
      <c r="R364" t="s">
        <v>103</v>
      </c>
      <c r="S364" t="s">
        <v>711</v>
      </c>
      <c r="T364" t="s">
        <v>82</v>
      </c>
      <c r="U364" t="s"/>
      <c r="V364" t="s">
        <v>83</v>
      </c>
      <c r="W364" t="s">
        <v>98</v>
      </c>
      <c r="X364" t="s"/>
      <c r="Y364" t="s">
        <v>85</v>
      </c>
      <c r="Z364">
        <f>HYPERLINK("https://hotelmonitor-cachepage.eclerx.com/savepage/tk_15434946298579388_sr_2095.html","info")</f>
        <v/>
      </c>
      <c r="AA364" t="n">
        <v>228048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88</v>
      </c>
      <c r="AO364" t="s"/>
      <c r="AP364" t="n">
        <v>20</v>
      </c>
      <c r="AQ364" t="s">
        <v>89</v>
      </c>
      <c r="AR364" t="s"/>
      <c r="AS364" t="s"/>
      <c r="AT364" t="s">
        <v>90</v>
      </c>
      <c r="AU364" t="s"/>
      <c r="AV364" t="s"/>
      <c r="AW364" t="s"/>
      <c r="AX364" t="s"/>
      <c r="AY364" t="n">
        <v>2071481</v>
      </c>
      <c r="AZ364" t="s">
        <v>709</v>
      </c>
      <c r="BA364" t="s"/>
      <c r="BB364" t="n">
        <v>64003</v>
      </c>
      <c r="BC364" t="n">
        <v>13.38457</v>
      </c>
      <c r="BD364" t="n">
        <v>52.50438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706</v>
      </c>
      <c r="F365" t="n">
        <v>2204321</v>
      </c>
      <c r="G365" t="s">
        <v>74</v>
      </c>
      <c r="H365" t="s">
        <v>75</v>
      </c>
      <c r="I365" t="s"/>
      <c r="J365" t="s">
        <v>74</v>
      </c>
      <c r="K365" t="n">
        <v>133</v>
      </c>
      <c r="L365" t="s">
        <v>76</v>
      </c>
      <c r="M365" t="s"/>
      <c r="N365" t="s">
        <v>710</v>
      </c>
      <c r="O365" t="s">
        <v>78</v>
      </c>
      <c r="P365" t="s">
        <v>708</v>
      </c>
      <c r="Q365" t="s"/>
      <c r="R365" t="s">
        <v>103</v>
      </c>
      <c r="S365" t="s">
        <v>711</v>
      </c>
      <c r="T365" t="s">
        <v>82</v>
      </c>
      <c r="U365" t="s"/>
      <c r="V365" t="s">
        <v>83</v>
      </c>
      <c r="W365" t="s">
        <v>98</v>
      </c>
      <c r="X365" t="s"/>
      <c r="Y365" t="s">
        <v>85</v>
      </c>
      <c r="Z365">
        <f>HYPERLINK("https://hotelmonitor-cachepage.eclerx.com/savepage/tk_15434946298579388_sr_2095.html","info")</f>
        <v/>
      </c>
      <c r="AA365" t="n">
        <v>228048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88</v>
      </c>
      <c r="AO365" t="s"/>
      <c r="AP365" t="n">
        <v>20</v>
      </c>
      <c r="AQ365" t="s">
        <v>89</v>
      </c>
      <c r="AR365" t="s"/>
      <c r="AS365" t="s"/>
      <c r="AT365" t="s">
        <v>90</v>
      </c>
      <c r="AU365" t="s"/>
      <c r="AV365" t="s"/>
      <c r="AW365" t="s"/>
      <c r="AX365" t="s"/>
      <c r="AY365" t="n">
        <v>2071481</v>
      </c>
      <c r="AZ365" t="s">
        <v>709</v>
      </c>
      <c r="BA365" t="s"/>
      <c r="BB365" t="n">
        <v>64003</v>
      </c>
      <c r="BC365" t="n">
        <v>13.38457</v>
      </c>
      <c r="BD365" t="n">
        <v>52.50438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706</v>
      </c>
      <c r="F366" t="n">
        <v>2204321</v>
      </c>
      <c r="G366" t="s">
        <v>74</v>
      </c>
      <c r="H366" t="s">
        <v>75</v>
      </c>
      <c r="I366" t="s"/>
      <c r="J366" t="s">
        <v>74</v>
      </c>
      <c r="K366" t="n">
        <v>133</v>
      </c>
      <c r="L366" t="s">
        <v>76</v>
      </c>
      <c r="M366" t="s"/>
      <c r="N366" t="s">
        <v>141</v>
      </c>
      <c r="O366" t="s">
        <v>78</v>
      </c>
      <c r="P366" t="s">
        <v>708</v>
      </c>
      <c r="Q366" t="s"/>
      <c r="R366" t="s">
        <v>103</v>
      </c>
      <c r="S366" t="s">
        <v>711</v>
      </c>
      <c r="T366" t="s">
        <v>82</v>
      </c>
      <c r="U366" t="s"/>
      <c r="V366" t="s">
        <v>83</v>
      </c>
      <c r="W366" t="s">
        <v>98</v>
      </c>
      <c r="X366" t="s"/>
      <c r="Y366" t="s">
        <v>85</v>
      </c>
      <c r="Z366">
        <f>HYPERLINK("https://hotelmonitor-cachepage.eclerx.com/savepage/tk_15434946298579388_sr_2095.html","info")</f>
        <v/>
      </c>
      <c r="AA366" t="n">
        <v>228048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88</v>
      </c>
      <c r="AO366" t="s"/>
      <c r="AP366" t="n">
        <v>20</v>
      </c>
      <c r="AQ366" t="s">
        <v>89</v>
      </c>
      <c r="AR366" t="s"/>
      <c r="AS366" t="s"/>
      <c r="AT366" t="s">
        <v>90</v>
      </c>
      <c r="AU366" t="s"/>
      <c r="AV366" t="s"/>
      <c r="AW366" t="s"/>
      <c r="AX366" t="s"/>
      <c r="AY366" t="n">
        <v>2071481</v>
      </c>
      <c r="AZ366" t="s">
        <v>709</v>
      </c>
      <c r="BA366" t="s"/>
      <c r="BB366" t="n">
        <v>64003</v>
      </c>
      <c r="BC366" t="n">
        <v>13.38457</v>
      </c>
      <c r="BD366" t="n">
        <v>52.50438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712</v>
      </c>
      <c r="F367" t="n">
        <v>76867</v>
      </c>
      <c r="G367" t="s">
        <v>74</v>
      </c>
      <c r="H367" t="s">
        <v>75</v>
      </c>
      <c r="I367" t="s"/>
      <c r="J367" t="s">
        <v>74</v>
      </c>
      <c r="K367" t="n">
        <v>119</v>
      </c>
      <c r="L367" t="s">
        <v>76</v>
      </c>
      <c r="M367" t="s"/>
      <c r="N367" t="s">
        <v>713</v>
      </c>
      <c r="O367" t="s">
        <v>78</v>
      </c>
      <c r="P367" t="s">
        <v>714</v>
      </c>
      <c r="Q367" t="s"/>
      <c r="R367" t="s">
        <v>80</v>
      </c>
      <c r="S367" t="s">
        <v>150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HYPERLINK("https://hotelmonitor-cachepage.eclerx.com/savepage/tk_1543494658350156_sr_2095.html","info")</f>
        <v/>
      </c>
      <c r="AA367" t="n">
        <v>17195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88</v>
      </c>
      <c r="AO367" t="s"/>
      <c r="AP367" t="n">
        <v>38</v>
      </c>
      <c r="AQ367" t="s">
        <v>89</v>
      </c>
      <c r="AR367" t="s"/>
      <c r="AS367" t="s"/>
      <c r="AT367" t="s">
        <v>90</v>
      </c>
      <c r="AU367" t="s"/>
      <c r="AV367" t="s"/>
      <c r="AW367" t="s"/>
      <c r="AX367" t="s"/>
      <c r="AY367" t="n">
        <v>1282972</v>
      </c>
      <c r="AZ367" t="s">
        <v>715</v>
      </c>
      <c r="BA367" t="s"/>
      <c r="BB367" t="n">
        <v>145948</v>
      </c>
      <c r="BC367" t="n">
        <v>13.466351</v>
      </c>
      <c r="BD367" t="n">
        <v>52.512922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712</v>
      </c>
      <c r="F368" t="n">
        <v>76867</v>
      </c>
      <c r="G368" t="s">
        <v>74</v>
      </c>
      <c r="H368" t="s">
        <v>75</v>
      </c>
      <c r="I368" t="s"/>
      <c r="J368" t="s">
        <v>74</v>
      </c>
      <c r="K368" t="n">
        <v>134</v>
      </c>
      <c r="L368" t="s">
        <v>76</v>
      </c>
      <c r="M368" t="s"/>
      <c r="N368" t="s">
        <v>716</v>
      </c>
      <c r="O368" t="s">
        <v>78</v>
      </c>
      <c r="P368" t="s">
        <v>714</v>
      </c>
      <c r="Q368" t="s"/>
      <c r="R368" t="s">
        <v>80</v>
      </c>
      <c r="S368" t="s">
        <v>319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HYPERLINK("https://hotelmonitor-cachepage.eclerx.com/savepage/tk_1543494658350156_sr_2095.html","info")</f>
        <v/>
      </c>
      <c r="AA368" t="n">
        <v>17195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88</v>
      </c>
      <c r="AO368" t="s"/>
      <c r="AP368" t="n">
        <v>38</v>
      </c>
      <c r="AQ368" t="s">
        <v>89</v>
      </c>
      <c r="AR368" t="s"/>
      <c r="AS368" t="s"/>
      <c r="AT368" t="s">
        <v>90</v>
      </c>
      <c r="AU368" t="s"/>
      <c r="AV368" t="s"/>
      <c r="AW368" t="s"/>
      <c r="AX368" t="s"/>
      <c r="AY368" t="n">
        <v>1282972</v>
      </c>
      <c r="AZ368" t="s">
        <v>715</v>
      </c>
      <c r="BA368" t="s"/>
      <c r="BB368" t="n">
        <v>145948</v>
      </c>
      <c r="BC368" t="n">
        <v>13.466351</v>
      </c>
      <c r="BD368" t="n">
        <v>52.512922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717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109</v>
      </c>
      <c r="L369" t="s">
        <v>76</v>
      </c>
      <c r="M369" t="s"/>
      <c r="N369" t="s">
        <v>102</v>
      </c>
      <c r="O369" t="s">
        <v>78</v>
      </c>
      <c r="P369" t="s">
        <v>717</v>
      </c>
      <c r="Q369" t="s"/>
      <c r="R369" t="s">
        <v>80</v>
      </c>
      <c r="S369" t="s">
        <v>277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HYPERLINK("https://hotelmonitor-cachepage.eclerx.com/savepage/tk_15434948499874892_sr_2095.html","info")</f>
        <v/>
      </c>
      <c r="AA369" t="n">
        <v>-6796497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88</v>
      </c>
      <c r="AO369" t="s"/>
      <c r="AP369" t="n">
        <v>149</v>
      </c>
      <c r="AQ369" t="s">
        <v>89</v>
      </c>
      <c r="AR369" t="s"/>
      <c r="AS369" t="s"/>
      <c r="AT369" t="s">
        <v>90</v>
      </c>
      <c r="AU369" t="s"/>
      <c r="AV369" t="s"/>
      <c r="AW369" t="s"/>
      <c r="AX369" t="s"/>
      <c r="AY369" t="n">
        <v>6796497</v>
      </c>
      <c r="AZ369" t="s">
        <v>718</v>
      </c>
      <c r="BA369" t="s"/>
      <c r="BB369" t="n">
        <v>41415</v>
      </c>
      <c r="BC369" t="n">
        <v>13.28195</v>
      </c>
      <c r="BD369" t="n">
        <v>52.58884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717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110</v>
      </c>
      <c r="L370" t="s">
        <v>76</v>
      </c>
      <c r="M370" t="s"/>
      <c r="N370" t="s">
        <v>161</v>
      </c>
      <c r="O370" t="s">
        <v>78</v>
      </c>
      <c r="P370" t="s">
        <v>717</v>
      </c>
      <c r="Q370" t="s"/>
      <c r="R370" t="s">
        <v>80</v>
      </c>
      <c r="S370" t="s">
        <v>719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HYPERLINK("https://hotelmonitor-cachepage.eclerx.com/savepage/tk_15434948499874892_sr_2095.html","info")</f>
        <v/>
      </c>
      <c r="AA370" t="n">
        <v>-6796497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88</v>
      </c>
      <c r="AO370" t="s"/>
      <c r="AP370" t="n">
        <v>149</v>
      </c>
      <c r="AQ370" t="s">
        <v>89</v>
      </c>
      <c r="AR370" t="s"/>
      <c r="AS370" t="s"/>
      <c r="AT370" t="s">
        <v>90</v>
      </c>
      <c r="AU370" t="s"/>
      <c r="AV370" t="s"/>
      <c r="AW370" t="s"/>
      <c r="AX370" t="s"/>
      <c r="AY370" t="n">
        <v>6796497</v>
      </c>
      <c r="AZ370" t="s">
        <v>718</v>
      </c>
      <c r="BA370" t="s"/>
      <c r="BB370" t="n">
        <v>41415</v>
      </c>
      <c r="BC370" t="n">
        <v>13.28195</v>
      </c>
      <c r="BD370" t="n">
        <v>52.58884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720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176</v>
      </c>
      <c r="L371" t="s">
        <v>76</v>
      </c>
      <c r="M371" t="s"/>
      <c r="N371" t="s">
        <v>187</v>
      </c>
      <c r="O371" t="s">
        <v>78</v>
      </c>
      <c r="P371" t="s">
        <v>720</v>
      </c>
      <c r="Q371" t="s"/>
      <c r="R371" t="s">
        <v>109</v>
      </c>
      <c r="S371" t="s">
        <v>721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HYPERLINK("https://hotelmonitor-cachepage.eclerx.com/savepage/tk_15434947849762268_sr_2095.html","info")</f>
        <v/>
      </c>
      <c r="AA371" t="n">
        <v>-162971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88</v>
      </c>
      <c r="AO371" t="s"/>
      <c r="AP371" t="n">
        <v>108</v>
      </c>
      <c r="AQ371" t="s">
        <v>89</v>
      </c>
      <c r="AR371" t="s"/>
      <c r="AS371" t="s"/>
      <c r="AT371" t="s">
        <v>90</v>
      </c>
      <c r="AU371" t="s"/>
      <c r="AV371" t="s"/>
      <c r="AW371" t="s"/>
      <c r="AX371" t="s"/>
      <c r="AY371" t="n">
        <v>162971</v>
      </c>
      <c r="AZ371" t="s">
        <v>722</v>
      </c>
      <c r="BA371" t="s"/>
      <c r="BB371" t="n">
        <v>153163</v>
      </c>
      <c r="BC371" t="n">
        <v>13.38816</v>
      </c>
      <c r="BD371" t="n">
        <v>52.52605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720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196</v>
      </c>
      <c r="L372" t="s">
        <v>76</v>
      </c>
      <c r="M372" t="s"/>
      <c r="N372" t="s">
        <v>723</v>
      </c>
      <c r="O372" t="s">
        <v>78</v>
      </c>
      <c r="P372" t="s">
        <v>720</v>
      </c>
      <c r="Q372" t="s"/>
      <c r="R372" t="s">
        <v>109</v>
      </c>
      <c r="S372" t="s">
        <v>724</v>
      </c>
      <c r="T372" t="s">
        <v>82</v>
      </c>
      <c r="U372" t="s"/>
      <c r="V372" t="s">
        <v>83</v>
      </c>
      <c r="W372" t="s">
        <v>98</v>
      </c>
      <c r="X372" t="s"/>
      <c r="Y372" t="s">
        <v>85</v>
      </c>
      <c r="Z372">
        <f>HYPERLINK("https://hotelmonitor-cachepage.eclerx.com/savepage/tk_15434947849762268_sr_2095.html","info")</f>
        <v/>
      </c>
      <c r="AA372" t="n">
        <v>-162971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88</v>
      </c>
      <c r="AO372" t="s"/>
      <c r="AP372" t="n">
        <v>108</v>
      </c>
      <c r="AQ372" t="s">
        <v>89</v>
      </c>
      <c r="AR372" t="s"/>
      <c r="AS372" t="s"/>
      <c r="AT372" t="s">
        <v>90</v>
      </c>
      <c r="AU372" t="s"/>
      <c r="AV372" t="s"/>
      <c r="AW372" t="s"/>
      <c r="AX372" t="s"/>
      <c r="AY372" t="n">
        <v>162971</v>
      </c>
      <c r="AZ372" t="s">
        <v>722</v>
      </c>
      <c r="BA372" t="s"/>
      <c r="BB372" t="n">
        <v>153163</v>
      </c>
      <c r="BC372" t="n">
        <v>13.38816</v>
      </c>
      <c r="BD372" t="n">
        <v>52.52605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720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221</v>
      </c>
      <c r="L373" t="s">
        <v>76</v>
      </c>
      <c r="M373" t="s"/>
      <c r="N373" t="s">
        <v>326</v>
      </c>
      <c r="O373" t="s">
        <v>78</v>
      </c>
      <c r="P373" t="s">
        <v>720</v>
      </c>
      <c r="Q373" t="s"/>
      <c r="R373" t="s">
        <v>109</v>
      </c>
      <c r="S373" t="s">
        <v>725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HYPERLINK("https://hotelmonitor-cachepage.eclerx.com/savepage/tk_15434947849762268_sr_2095.html","info")</f>
        <v/>
      </c>
      <c r="AA373" t="n">
        <v>-162971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88</v>
      </c>
      <c r="AO373" t="s"/>
      <c r="AP373" t="n">
        <v>108</v>
      </c>
      <c r="AQ373" t="s">
        <v>89</v>
      </c>
      <c r="AR373" t="s"/>
      <c r="AS373" t="s"/>
      <c r="AT373" t="s">
        <v>90</v>
      </c>
      <c r="AU373" t="s"/>
      <c r="AV373" t="s"/>
      <c r="AW373" t="s"/>
      <c r="AX373" t="s"/>
      <c r="AY373" t="n">
        <v>162971</v>
      </c>
      <c r="AZ373" t="s">
        <v>722</v>
      </c>
      <c r="BA373" t="s"/>
      <c r="BB373" t="n">
        <v>153163</v>
      </c>
      <c r="BC373" t="n">
        <v>13.38816</v>
      </c>
      <c r="BD373" t="n">
        <v>52.52605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720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241</v>
      </c>
      <c r="L374" t="s">
        <v>76</v>
      </c>
      <c r="M374" t="s"/>
      <c r="N374" t="s">
        <v>326</v>
      </c>
      <c r="O374" t="s">
        <v>78</v>
      </c>
      <c r="P374" t="s">
        <v>720</v>
      </c>
      <c r="Q374" t="s"/>
      <c r="R374" t="s">
        <v>109</v>
      </c>
      <c r="S374" t="s">
        <v>167</v>
      </c>
      <c r="T374" t="s">
        <v>82</v>
      </c>
      <c r="U374" t="s"/>
      <c r="V374" t="s">
        <v>83</v>
      </c>
      <c r="W374" t="s">
        <v>98</v>
      </c>
      <c r="X374" t="s"/>
      <c r="Y374" t="s">
        <v>85</v>
      </c>
      <c r="Z374">
        <f>HYPERLINK("https://hotelmonitor-cachepage.eclerx.com/savepage/tk_15434947849762268_sr_2095.html","info")</f>
        <v/>
      </c>
      <c r="AA374" t="n">
        <v>-162971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88</v>
      </c>
      <c r="AO374" t="s"/>
      <c r="AP374" t="n">
        <v>108</v>
      </c>
      <c r="AQ374" t="s">
        <v>89</v>
      </c>
      <c r="AR374" t="s"/>
      <c r="AS374" t="s"/>
      <c r="AT374" t="s">
        <v>90</v>
      </c>
      <c r="AU374" t="s"/>
      <c r="AV374" t="s"/>
      <c r="AW374" t="s"/>
      <c r="AX374" t="s"/>
      <c r="AY374" t="n">
        <v>162971</v>
      </c>
      <c r="AZ374" t="s">
        <v>722</v>
      </c>
      <c r="BA374" t="s"/>
      <c r="BB374" t="n">
        <v>153163</v>
      </c>
      <c r="BC374" t="n">
        <v>13.38816</v>
      </c>
      <c r="BD374" t="n">
        <v>52.52605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726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39</v>
      </c>
      <c r="L375" t="s">
        <v>76</v>
      </c>
      <c r="M375" t="s"/>
      <c r="N375" t="s">
        <v>169</v>
      </c>
      <c r="O375" t="s">
        <v>78</v>
      </c>
      <c r="P375" t="s">
        <v>726</v>
      </c>
      <c r="Q375" t="s"/>
      <c r="R375" t="s">
        <v>727</v>
      </c>
      <c r="S375" t="s">
        <v>728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HYPERLINK("https://hotelmonitor-cachepage.eclerx.com/savepage/tk_15434949812188544_sr_2095.html","info")</f>
        <v/>
      </c>
      <c r="AA375" t="n">
        <v>-2071668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88</v>
      </c>
      <c r="AO375" t="s"/>
      <c r="AP375" t="n">
        <v>222</v>
      </c>
      <c r="AQ375" t="s">
        <v>89</v>
      </c>
      <c r="AR375" t="s"/>
      <c r="AS375" t="s"/>
      <c r="AT375" t="s">
        <v>90</v>
      </c>
      <c r="AU375" t="s"/>
      <c r="AV375" t="s"/>
      <c r="AW375" t="s"/>
      <c r="AX375" t="s"/>
      <c r="AY375" t="n">
        <v>2071668</v>
      </c>
      <c r="AZ375" t="s">
        <v>729</v>
      </c>
      <c r="BA375" t="s"/>
      <c r="BB375" t="n">
        <v>484955</v>
      </c>
      <c r="BC375" t="n">
        <v>13.582392</v>
      </c>
      <c r="BD375" t="n">
        <v>52.50509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730</v>
      </c>
      <c r="F376" t="n">
        <v>528423</v>
      </c>
      <c r="G376" t="s">
        <v>74</v>
      </c>
      <c r="H376" t="s">
        <v>75</v>
      </c>
      <c r="I376" t="s"/>
      <c r="J376" t="s">
        <v>74</v>
      </c>
      <c r="K376" t="n">
        <v>136.51</v>
      </c>
      <c r="L376" t="s">
        <v>76</v>
      </c>
      <c r="M376" t="s"/>
      <c r="N376" t="s">
        <v>731</v>
      </c>
      <c r="O376" t="s">
        <v>78</v>
      </c>
      <c r="P376" t="s">
        <v>732</v>
      </c>
      <c r="Q376" t="s"/>
      <c r="R376" t="s">
        <v>109</v>
      </c>
      <c r="S376" t="s">
        <v>733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HYPERLINK("https://hotelmonitor-cachepage.eclerx.com/savepage/tk_15434946643844373_sr_2095.html","info")</f>
        <v/>
      </c>
      <c r="AA376" t="n">
        <v>82053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88</v>
      </c>
      <c r="AO376" t="s"/>
      <c r="AP376" t="n">
        <v>41</v>
      </c>
      <c r="AQ376" t="s">
        <v>89</v>
      </c>
      <c r="AR376" t="s"/>
      <c r="AS376" t="s"/>
      <c r="AT376" t="s">
        <v>90</v>
      </c>
      <c r="AU376" t="s"/>
      <c r="AV376" t="s"/>
      <c r="AW376" t="s"/>
      <c r="AX376" t="s"/>
      <c r="AY376" t="n">
        <v>955158</v>
      </c>
      <c r="AZ376" t="s">
        <v>734</v>
      </c>
      <c r="BA376" t="s"/>
      <c r="BB376" t="n">
        <v>254755</v>
      </c>
      <c r="BC376" t="n">
        <v>13.338733</v>
      </c>
      <c r="BD376" t="n">
        <v>52.502221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730</v>
      </c>
      <c r="F377" t="n">
        <v>528423</v>
      </c>
      <c r="G377" t="s">
        <v>74</v>
      </c>
      <c r="H377" t="s">
        <v>75</v>
      </c>
      <c r="I377" t="s"/>
      <c r="J377" t="s">
        <v>74</v>
      </c>
      <c r="K377" t="n">
        <v>152.26</v>
      </c>
      <c r="L377" t="s">
        <v>76</v>
      </c>
      <c r="M377" t="s"/>
      <c r="N377" t="s">
        <v>233</v>
      </c>
      <c r="O377" t="s">
        <v>78</v>
      </c>
      <c r="P377" t="s">
        <v>732</v>
      </c>
      <c r="Q377" t="s"/>
      <c r="R377" t="s">
        <v>109</v>
      </c>
      <c r="S377" t="s">
        <v>735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HYPERLINK("https://hotelmonitor-cachepage.eclerx.com/savepage/tk_15434946643844373_sr_2095.html","info")</f>
        <v/>
      </c>
      <c r="AA377" t="n">
        <v>82053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88</v>
      </c>
      <c r="AO377" t="s"/>
      <c r="AP377" t="n">
        <v>41</v>
      </c>
      <c r="AQ377" t="s">
        <v>89</v>
      </c>
      <c r="AR377" t="s"/>
      <c r="AS377" t="s"/>
      <c r="AT377" t="s">
        <v>90</v>
      </c>
      <c r="AU377" t="s"/>
      <c r="AV377" t="s"/>
      <c r="AW377" t="s"/>
      <c r="AX377" t="s"/>
      <c r="AY377" t="n">
        <v>955158</v>
      </c>
      <c r="AZ377" t="s">
        <v>734</v>
      </c>
      <c r="BA377" t="s"/>
      <c r="BB377" t="n">
        <v>254755</v>
      </c>
      <c r="BC377" t="n">
        <v>13.338733</v>
      </c>
      <c r="BD377" t="n">
        <v>52.502221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730</v>
      </c>
      <c r="F378" t="n">
        <v>528423</v>
      </c>
      <c r="G378" t="s">
        <v>74</v>
      </c>
      <c r="H378" t="s">
        <v>75</v>
      </c>
      <c r="I378" t="s"/>
      <c r="J378" t="s">
        <v>74</v>
      </c>
      <c r="K378" t="n">
        <v>154.51</v>
      </c>
      <c r="L378" t="s">
        <v>76</v>
      </c>
      <c r="M378" t="s"/>
      <c r="N378" t="s">
        <v>736</v>
      </c>
      <c r="O378" t="s">
        <v>78</v>
      </c>
      <c r="P378" t="s">
        <v>732</v>
      </c>
      <c r="Q378" t="s"/>
      <c r="R378" t="s">
        <v>109</v>
      </c>
      <c r="S378" t="s">
        <v>737</v>
      </c>
      <c r="T378" t="s">
        <v>82</v>
      </c>
      <c r="U378" t="s"/>
      <c r="V378" t="s">
        <v>83</v>
      </c>
      <c r="W378" t="s">
        <v>98</v>
      </c>
      <c r="X378" t="s"/>
      <c r="Y378" t="s">
        <v>85</v>
      </c>
      <c r="Z378">
        <f>HYPERLINK("https://hotelmonitor-cachepage.eclerx.com/savepage/tk_15434946643844373_sr_2095.html","info")</f>
        <v/>
      </c>
      <c r="AA378" t="n">
        <v>82053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88</v>
      </c>
      <c r="AO378" t="s"/>
      <c r="AP378" t="n">
        <v>41</v>
      </c>
      <c r="AQ378" t="s">
        <v>89</v>
      </c>
      <c r="AR378" t="s"/>
      <c r="AS378" t="s"/>
      <c r="AT378" t="s">
        <v>90</v>
      </c>
      <c r="AU378" t="s"/>
      <c r="AV378" t="s"/>
      <c r="AW378" t="s"/>
      <c r="AX378" t="s"/>
      <c r="AY378" t="n">
        <v>955158</v>
      </c>
      <c r="AZ378" t="s">
        <v>734</v>
      </c>
      <c r="BA378" t="s"/>
      <c r="BB378" t="n">
        <v>254755</v>
      </c>
      <c r="BC378" t="n">
        <v>13.338733</v>
      </c>
      <c r="BD378" t="n">
        <v>52.502221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730</v>
      </c>
      <c r="F379" t="n">
        <v>528423</v>
      </c>
      <c r="G379" t="s">
        <v>74</v>
      </c>
      <c r="H379" t="s">
        <v>75</v>
      </c>
      <c r="I379" t="s"/>
      <c r="J379" t="s">
        <v>74</v>
      </c>
      <c r="K379" t="n">
        <v>188.27</v>
      </c>
      <c r="L379" t="s">
        <v>76</v>
      </c>
      <c r="M379" t="s"/>
      <c r="N379" t="s">
        <v>233</v>
      </c>
      <c r="O379" t="s">
        <v>78</v>
      </c>
      <c r="P379" t="s">
        <v>732</v>
      </c>
      <c r="Q379" t="s"/>
      <c r="R379" t="s">
        <v>109</v>
      </c>
      <c r="S379" t="s">
        <v>738</v>
      </c>
      <c r="T379" t="s">
        <v>82</v>
      </c>
      <c r="U379" t="s"/>
      <c r="V379" t="s">
        <v>83</v>
      </c>
      <c r="W379" t="s">
        <v>98</v>
      </c>
      <c r="X379" t="s"/>
      <c r="Y379" t="s">
        <v>85</v>
      </c>
      <c r="Z379">
        <f>HYPERLINK("https://hotelmonitor-cachepage.eclerx.com/savepage/tk_15434946643844373_sr_2095.html","info")</f>
        <v/>
      </c>
      <c r="AA379" t="n">
        <v>82053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88</v>
      </c>
      <c r="AO379" t="s"/>
      <c r="AP379" t="n">
        <v>41</v>
      </c>
      <c r="AQ379" t="s">
        <v>89</v>
      </c>
      <c r="AR379" t="s"/>
      <c r="AS379" t="s"/>
      <c r="AT379" t="s">
        <v>90</v>
      </c>
      <c r="AU379" t="s"/>
      <c r="AV379" t="s"/>
      <c r="AW379" t="s"/>
      <c r="AX379" t="s"/>
      <c r="AY379" t="n">
        <v>955158</v>
      </c>
      <c r="AZ379" t="s">
        <v>734</v>
      </c>
      <c r="BA379" t="s"/>
      <c r="BB379" t="n">
        <v>254755</v>
      </c>
      <c r="BC379" t="n">
        <v>13.338733</v>
      </c>
      <c r="BD379" t="n">
        <v>52.502221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739</v>
      </c>
      <c r="F380" t="n">
        <v>1001308</v>
      </c>
      <c r="G380" t="s">
        <v>74</v>
      </c>
      <c r="H380" t="s">
        <v>75</v>
      </c>
      <c r="I380" t="s"/>
      <c r="J380" t="s">
        <v>74</v>
      </c>
      <c r="K380" t="n">
        <v>124.95</v>
      </c>
      <c r="L380" t="s">
        <v>76</v>
      </c>
      <c r="M380" t="s"/>
      <c r="N380" t="s">
        <v>259</v>
      </c>
      <c r="O380" t="s">
        <v>78</v>
      </c>
      <c r="P380" t="s">
        <v>740</v>
      </c>
      <c r="Q380" t="s"/>
      <c r="R380" t="s">
        <v>109</v>
      </c>
      <c r="S380" t="s">
        <v>741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HYPERLINK("https://hotelmonitor-cachepage.eclerx.com/savepage/tk_15434946383493485_sr_2095.html","info")</f>
        <v/>
      </c>
      <c r="AA380" t="n">
        <v>144096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88</v>
      </c>
      <c r="AO380" t="s"/>
      <c r="AP380" t="n">
        <v>25</v>
      </c>
      <c r="AQ380" t="s">
        <v>89</v>
      </c>
      <c r="AR380" t="s"/>
      <c r="AS380" t="s"/>
      <c r="AT380" t="s">
        <v>90</v>
      </c>
      <c r="AU380" t="s"/>
      <c r="AV380" t="s"/>
      <c r="AW380" t="s"/>
      <c r="AX380" t="s"/>
      <c r="AY380" t="n">
        <v>163023</v>
      </c>
      <c r="AZ380" t="s">
        <v>742</v>
      </c>
      <c r="BA380" t="s"/>
      <c r="BB380" t="n">
        <v>169866</v>
      </c>
      <c r="BC380" t="n">
        <v>13.363933</v>
      </c>
      <c r="BD380" t="n">
        <v>52.50738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739</v>
      </c>
      <c r="F381" t="n">
        <v>1001308</v>
      </c>
      <c r="G381" t="s">
        <v>74</v>
      </c>
      <c r="H381" t="s">
        <v>75</v>
      </c>
      <c r="I381" t="s"/>
      <c r="J381" t="s">
        <v>74</v>
      </c>
      <c r="K381" t="n">
        <v>166.95</v>
      </c>
      <c r="L381" t="s">
        <v>76</v>
      </c>
      <c r="M381" t="s"/>
      <c r="N381" t="s">
        <v>303</v>
      </c>
      <c r="O381" t="s">
        <v>78</v>
      </c>
      <c r="P381" t="s">
        <v>740</v>
      </c>
      <c r="Q381" t="s"/>
      <c r="R381" t="s">
        <v>109</v>
      </c>
      <c r="S381" t="s">
        <v>532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HYPERLINK("https://hotelmonitor-cachepage.eclerx.com/savepage/tk_15434946383493485_sr_2095.html","info")</f>
        <v/>
      </c>
      <c r="AA381" t="n">
        <v>144096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88</v>
      </c>
      <c r="AO381" t="s"/>
      <c r="AP381" t="n">
        <v>25</v>
      </c>
      <c r="AQ381" t="s">
        <v>89</v>
      </c>
      <c r="AR381" t="s"/>
      <c r="AS381" t="s"/>
      <c r="AT381" t="s">
        <v>90</v>
      </c>
      <c r="AU381" t="s"/>
      <c r="AV381" t="s"/>
      <c r="AW381" t="s"/>
      <c r="AX381" t="s"/>
      <c r="AY381" t="n">
        <v>163023</v>
      </c>
      <c r="AZ381" t="s">
        <v>742</v>
      </c>
      <c r="BA381" t="s"/>
      <c r="BB381" t="n">
        <v>169866</v>
      </c>
      <c r="BC381" t="n">
        <v>13.363933</v>
      </c>
      <c r="BD381" t="n">
        <v>52.50738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739</v>
      </c>
      <c r="F382" t="n">
        <v>1001308</v>
      </c>
      <c r="G382" t="s">
        <v>74</v>
      </c>
      <c r="H382" t="s">
        <v>75</v>
      </c>
      <c r="I382" t="s"/>
      <c r="J382" t="s">
        <v>74</v>
      </c>
      <c r="K382" t="n">
        <v>219.45</v>
      </c>
      <c r="L382" t="s">
        <v>76</v>
      </c>
      <c r="M382" t="s"/>
      <c r="N382" t="s">
        <v>309</v>
      </c>
      <c r="O382" t="s">
        <v>78</v>
      </c>
      <c r="P382" t="s">
        <v>740</v>
      </c>
      <c r="Q382" t="s"/>
      <c r="R382" t="s">
        <v>109</v>
      </c>
      <c r="S382" t="s">
        <v>202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HYPERLINK("https://hotelmonitor-cachepage.eclerx.com/savepage/tk_15434946383493485_sr_2095.html","info")</f>
        <v/>
      </c>
      <c r="AA382" t="n">
        <v>144096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88</v>
      </c>
      <c r="AO382" t="s"/>
      <c r="AP382" t="n">
        <v>25</v>
      </c>
      <c r="AQ382" t="s">
        <v>89</v>
      </c>
      <c r="AR382" t="s"/>
      <c r="AS382" t="s"/>
      <c r="AT382" t="s">
        <v>90</v>
      </c>
      <c r="AU382" t="s"/>
      <c r="AV382" t="s"/>
      <c r="AW382" t="s"/>
      <c r="AX382" t="s"/>
      <c r="AY382" t="n">
        <v>163023</v>
      </c>
      <c r="AZ382" t="s">
        <v>742</v>
      </c>
      <c r="BA382" t="s"/>
      <c r="BB382" t="n">
        <v>169866</v>
      </c>
      <c r="BC382" t="n">
        <v>13.363933</v>
      </c>
      <c r="BD382" t="n">
        <v>52.50738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743</v>
      </c>
      <c r="F383" t="n">
        <v>311339</v>
      </c>
      <c r="G383" t="s">
        <v>74</v>
      </c>
      <c r="H383" t="s">
        <v>75</v>
      </c>
      <c r="I383" t="s"/>
      <c r="J383" t="s">
        <v>74</v>
      </c>
      <c r="K383" t="n">
        <v>93.29000000000001</v>
      </c>
      <c r="L383" t="s">
        <v>76</v>
      </c>
      <c r="M383" t="s"/>
      <c r="N383" t="s">
        <v>169</v>
      </c>
      <c r="O383" t="s">
        <v>78</v>
      </c>
      <c r="P383" t="s">
        <v>744</v>
      </c>
      <c r="Q383" t="s"/>
      <c r="R383" t="s">
        <v>103</v>
      </c>
      <c r="S383" t="s">
        <v>745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HYPERLINK("https://hotelmonitor-cachepage.eclerx.com/savepage/tk_1543494841733231_sr_2095.html","info")</f>
        <v/>
      </c>
      <c r="AA383" t="n">
        <v>19768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88</v>
      </c>
      <c r="AO383" t="s"/>
      <c r="AP383" t="n">
        <v>143</v>
      </c>
      <c r="AQ383" t="s">
        <v>89</v>
      </c>
      <c r="AR383" t="s"/>
      <c r="AS383" t="s"/>
      <c r="AT383" t="s">
        <v>90</v>
      </c>
      <c r="AU383" t="s"/>
      <c r="AV383" t="s"/>
      <c r="AW383" t="s"/>
      <c r="AX383" t="s"/>
      <c r="AY383" t="n">
        <v>3738729</v>
      </c>
      <c r="AZ383" t="s">
        <v>746</v>
      </c>
      <c r="BA383" t="s"/>
      <c r="BB383" t="n">
        <v>154641</v>
      </c>
      <c r="BC383" t="n">
        <v>13.42379</v>
      </c>
      <c r="BD383" t="n">
        <v>52.50909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743</v>
      </c>
      <c r="F384" t="n">
        <v>311339</v>
      </c>
      <c r="G384" t="s">
        <v>74</v>
      </c>
      <c r="H384" t="s">
        <v>75</v>
      </c>
      <c r="I384" t="s"/>
      <c r="J384" t="s">
        <v>74</v>
      </c>
      <c r="K384" t="n">
        <v>94.29000000000001</v>
      </c>
      <c r="L384" t="s">
        <v>76</v>
      </c>
      <c r="M384" t="s"/>
      <c r="N384" t="s">
        <v>439</v>
      </c>
      <c r="O384" t="s">
        <v>78</v>
      </c>
      <c r="P384" t="s">
        <v>744</v>
      </c>
      <c r="Q384" t="s"/>
      <c r="R384" t="s">
        <v>103</v>
      </c>
      <c r="S384" t="s">
        <v>747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HYPERLINK("https://hotelmonitor-cachepage.eclerx.com/savepage/tk_1543494841733231_sr_2095.html","info")</f>
        <v/>
      </c>
      <c r="AA384" t="n">
        <v>19768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88</v>
      </c>
      <c r="AO384" t="s"/>
      <c r="AP384" t="n">
        <v>143</v>
      </c>
      <c r="AQ384" t="s">
        <v>89</v>
      </c>
      <c r="AR384" t="s"/>
      <c r="AS384" t="s"/>
      <c r="AT384" t="s">
        <v>90</v>
      </c>
      <c r="AU384" t="s"/>
      <c r="AV384" t="s"/>
      <c r="AW384" t="s"/>
      <c r="AX384" t="s"/>
      <c r="AY384" t="n">
        <v>3738729</v>
      </c>
      <c r="AZ384" t="s">
        <v>746</v>
      </c>
      <c r="BA384" t="s"/>
      <c r="BB384" t="n">
        <v>154641</v>
      </c>
      <c r="BC384" t="n">
        <v>13.42379</v>
      </c>
      <c r="BD384" t="n">
        <v>52.50909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748</v>
      </c>
      <c r="F385" t="n">
        <v>529949</v>
      </c>
      <c r="G385" t="s">
        <v>74</v>
      </c>
      <c r="H385" t="s">
        <v>75</v>
      </c>
      <c r="I385" t="s"/>
      <c r="J385" t="s">
        <v>74</v>
      </c>
      <c r="K385" t="n">
        <v>162</v>
      </c>
      <c r="L385" t="s">
        <v>76</v>
      </c>
      <c r="M385" t="s"/>
      <c r="N385" t="s">
        <v>749</v>
      </c>
      <c r="O385" t="s">
        <v>78</v>
      </c>
      <c r="P385" t="s">
        <v>750</v>
      </c>
      <c r="Q385" t="s"/>
      <c r="R385" t="s">
        <v>80</v>
      </c>
      <c r="S385" t="s">
        <v>751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HYPERLINK("https://hotelmonitor-cachepage.eclerx.com/savepage/tk_15434946442954686_sr_2095.html","info")</f>
        <v/>
      </c>
      <c r="AA385" t="n">
        <v>99184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88</v>
      </c>
      <c r="AO385" t="s"/>
      <c r="AP385" t="n">
        <v>29</v>
      </c>
      <c r="AQ385" t="s">
        <v>89</v>
      </c>
      <c r="AR385" t="s"/>
      <c r="AS385" t="s"/>
      <c r="AT385" t="s">
        <v>90</v>
      </c>
      <c r="AU385" t="s"/>
      <c r="AV385" t="s"/>
      <c r="AW385" t="s"/>
      <c r="AX385" t="s"/>
      <c r="AY385" t="n">
        <v>2214996</v>
      </c>
      <c r="AZ385" t="s">
        <v>752</v>
      </c>
      <c r="BA385" t="s"/>
      <c r="BB385" t="n">
        <v>63986</v>
      </c>
      <c r="BC385" t="n">
        <v>13.383228</v>
      </c>
      <c r="BD385" t="n">
        <v>52.504619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748</v>
      </c>
      <c r="F386" t="n">
        <v>529949</v>
      </c>
      <c r="G386" t="s">
        <v>74</v>
      </c>
      <c r="H386" t="s">
        <v>75</v>
      </c>
      <c r="I386" t="s"/>
      <c r="J386" t="s">
        <v>74</v>
      </c>
      <c r="K386" t="n">
        <v>162</v>
      </c>
      <c r="L386" t="s">
        <v>76</v>
      </c>
      <c r="M386" t="s"/>
      <c r="N386" t="s">
        <v>749</v>
      </c>
      <c r="O386" t="s">
        <v>78</v>
      </c>
      <c r="P386" t="s">
        <v>750</v>
      </c>
      <c r="Q386" t="s"/>
      <c r="R386" t="s">
        <v>80</v>
      </c>
      <c r="S386" t="s">
        <v>751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HYPERLINK("https://hotelmonitor-cachepage.eclerx.com/savepage/tk_15434946442954686_sr_2095.html","info")</f>
        <v/>
      </c>
      <c r="AA386" t="n">
        <v>99184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88</v>
      </c>
      <c r="AO386" t="s"/>
      <c r="AP386" t="n">
        <v>29</v>
      </c>
      <c r="AQ386" t="s">
        <v>89</v>
      </c>
      <c r="AR386" t="s"/>
      <c r="AS386" t="s"/>
      <c r="AT386" t="s">
        <v>90</v>
      </c>
      <c r="AU386" t="s"/>
      <c r="AV386" t="s"/>
      <c r="AW386" t="s"/>
      <c r="AX386" t="s"/>
      <c r="AY386" t="n">
        <v>2214996</v>
      </c>
      <c r="AZ386" t="s">
        <v>752</v>
      </c>
      <c r="BA386" t="s"/>
      <c r="BB386" t="n">
        <v>63986</v>
      </c>
      <c r="BC386" t="n">
        <v>13.383228</v>
      </c>
      <c r="BD386" t="n">
        <v>52.504619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748</v>
      </c>
      <c r="F387" t="n">
        <v>529949</v>
      </c>
      <c r="G387" t="s">
        <v>74</v>
      </c>
      <c r="H387" t="s">
        <v>75</v>
      </c>
      <c r="I387" t="s"/>
      <c r="J387" t="s">
        <v>74</v>
      </c>
      <c r="K387" t="n">
        <v>162</v>
      </c>
      <c r="L387" t="s">
        <v>76</v>
      </c>
      <c r="M387" t="s"/>
      <c r="N387" t="s">
        <v>753</v>
      </c>
      <c r="O387" t="s">
        <v>78</v>
      </c>
      <c r="P387" t="s">
        <v>750</v>
      </c>
      <c r="Q387" t="s"/>
      <c r="R387" t="s">
        <v>80</v>
      </c>
      <c r="S387" t="s">
        <v>751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HYPERLINK("https://hotelmonitor-cachepage.eclerx.com/savepage/tk_15434946442954686_sr_2095.html","info")</f>
        <v/>
      </c>
      <c r="AA387" t="n">
        <v>99184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88</v>
      </c>
      <c r="AO387" t="s"/>
      <c r="AP387" t="n">
        <v>29</v>
      </c>
      <c r="AQ387" t="s">
        <v>89</v>
      </c>
      <c r="AR387" t="s"/>
      <c r="AS387" t="s"/>
      <c r="AT387" t="s">
        <v>90</v>
      </c>
      <c r="AU387" t="s"/>
      <c r="AV387" t="s"/>
      <c r="AW387" t="s"/>
      <c r="AX387" t="s"/>
      <c r="AY387" t="n">
        <v>2214996</v>
      </c>
      <c r="AZ387" t="s">
        <v>752</v>
      </c>
      <c r="BA387" t="s"/>
      <c r="BB387" t="n">
        <v>63986</v>
      </c>
      <c r="BC387" t="n">
        <v>13.383228</v>
      </c>
      <c r="BD387" t="n">
        <v>52.504619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748</v>
      </c>
      <c r="F388" t="n">
        <v>529949</v>
      </c>
      <c r="G388" t="s">
        <v>74</v>
      </c>
      <c r="H388" t="s">
        <v>75</v>
      </c>
      <c r="I388" t="s"/>
      <c r="J388" t="s">
        <v>74</v>
      </c>
      <c r="K388" t="n">
        <v>162</v>
      </c>
      <c r="L388" t="s">
        <v>76</v>
      </c>
      <c r="M388" t="s"/>
      <c r="N388" t="s">
        <v>754</v>
      </c>
      <c r="O388" t="s">
        <v>78</v>
      </c>
      <c r="P388" t="s">
        <v>750</v>
      </c>
      <c r="Q388" t="s"/>
      <c r="R388" t="s">
        <v>80</v>
      </c>
      <c r="S388" t="s">
        <v>751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HYPERLINK("https://hotelmonitor-cachepage.eclerx.com/savepage/tk_15434946442954686_sr_2095.html","info")</f>
        <v/>
      </c>
      <c r="AA388" t="n">
        <v>99184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88</v>
      </c>
      <c r="AO388" t="s"/>
      <c r="AP388" t="n">
        <v>29</v>
      </c>
      <c r="AQ388" t="s">
        <v>89</v>
      </c>
      <c r="AR388" t="s"/>
      <c r="AS388" t="s"/>
      <c r="AT388" t="s">
        <v>90</v>
      </c>
      <c r="AU388" t="s"/>
      <c r="AV388" t="s"/>
      <c r="AW388" t="s"/>
      <c r="AX388" t="s"/>
      <c r="AY388" t="n">
        <v>2214996</v>
      </c>
      <c r="AZ388" t="s">
        <v>752</v>
      </c>
      <c r="BA388" t="s"/>
      <c r="BB388" t="n">
        <v>63986</v>
      </c>
      <c r="BC388" t="n">
        <v>13.383228</v>
      </c>
      <c r="BD388" t="n">
        <v>52.504619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748</v>
      </c>
      <c r="F389" t="n">
        <v>529949</v>
      </c>
      <c r="G389" t="s">
        <v>74</v>
      </c>
      <c r="H389" t="s">
        <v>75</v>
      </c>
      <c r="I389" t="s"/>
      <c r="J389" t="s">
        <v>74</v>
      </c>
      <c r="K389" t="n">
        <v>192</v>
      </c>
      <c r="L389" t="s">
        <v>76</v>
      </c>
      <c r="M389" t="s"/>
      <c r="N389" t="s">
        <v>749</v>
      </c>
      <c r="O389" t="s">
        <v>78</v>
      </c>
      <c r="P389" t="s">
        <v>750</v>
      </c>
      <c r="Q389" t="s"/>
      <c r="R389" t="s">
        <v>80</v>
      </c>
      <c r="S389" t="s">
        <v>755</v>
      </c>
      <c r="T389" t="s">
        <v>82</v>
      </c>
      <c r="U389" t="s"/>
      <c r="V389" t="s">
        <v>83</v>
      </c>
      <c r="W389" t="s">
        <v>98</v>
      </c>
      <c r="X389" t="s"/>
      <c r="Y389" t="s">
        <v>85</v>
      </c>
      <c r="Z389">
        <f>HYPERLINK("https://hotelmonitor-cachepage.eclerx.com/savepage/tk_15434946442954686_sr_2095.html","info")</f>
        <v/>
      </c>
      <c r="AA389" t="n">
        <v>99184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88</v>
      </c>
      <c r="AO389" t="s"/>
      <c r="AP389" t="n">
        <v>29</v>
      </c>
      <c r="AQ389" t="s">
        <v>89</v>
      </c>
      <c r="AR389" t="s"/>
      <c r="AS389" t="s"/>
      <c r="AT389" t="s">
        <v>90</v>
      </c>
      <c r="AU389" t="s"/>
      <c r="AV389" t="s"/>
      <c r="AW389" t="s"/>
      <c r="AX389" t="s"/>
      <c r="AY389" t="n">
        <v>2214996</v>
      </c>
      <c r="AZ389" t="s">
        <v>752</v>
      </c>
      <c r="BA389" t="s"/>
      <c r="BB389" t="n">
        <v>63986</v>
      </c>
      <c r="BC389" t="n">
        <v>13.383228</v>
      </c>
      <c r="BD389" t="n">
        <v>52.504619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748</v>
      </c>
      <c r="F390" t="n">
        <v>529949</v>
      </c>
      <c r="G390" t="s">
        <v>74</v>
      </c>
      <c r="H390" t="s">
        <v>75</v>
      </c>
      <c r="I390" t="s"/>
      <c r="J390" t="s">
        <v>74</v>
      </c>
      <c r="K390" t="n">
        <v>192</v>
      </c>
      <c r="L390" t="s">
        <v>76</v>
      </c>
      <c r="M390" t="s"/>
      <c r="N390" t="s">
        <v>749</v>
      </c>
      <c r="O390" t="s">
        <v>78</v>
      </c>
      <c r="P390" t="s">
        <v>750</v>
      </c>
      <c r="Q390" t="s"/>
      <c r="R390" t="s">
        <v>80</v>
      </c>
      <c r="S390" t="s">
        <v>755</v>
      </c>
      <c r="T390" t="s">
        <v>82</v>
      </c>
      <c r="U390" t="s"/>
      <c r="V390" t="s">
        <v>83</v>
      </c>
      <c r="W390" t="s">
        <v>98</v>
      </c>
      <c r="X390" t="s"/>
      <c r="Y390" t="s">
        <v>85</v>
      </c>
      <c r="Z390">
        <f>HYPERLINK("https://hotelmonitor-cachepage.eclerx.com/savepage/tk_15434946442954686_sr_2095.html","info")</f>
        <v/>
      </c>
      <c r="AA390" t="n">
        <v>99184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88</v>
      </c>
      <c r="AO390" t="s"/>
      <c r="AP390" t="n">
        <v>29</v>
      </c>
      <c r="AQ390" t="s">
        <v>89</v>
      </c>
      <c r="AR390" t="s"/>
      <c r="AS390" t="s"/>
      <c r="AT390" t="s">
        <v>90</v>
      </c>
      <c r="AU390" t="s"/>
      <c r="AV390" t="s"/>
      <c r="AW390" t="s"/>
      <c r="AX390" t="s"/>
      <c r="AY390" t="n">
        <v>2214996</v>
      </c>
      <c r="AZ390" t="s">
        <v>752</v>
      </c>
      <c r="BA390" t="s"/>
      <c r="BB390" t="n">
        <v>63986</v>
      </c>
      <c r="BC390" t="n">
        <v>13.383228</v>
      </c>
      <c r="BD390" t="n">
        <v>52.504619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748</v>
      </c>
      <c r="F391" t="n">
        <v>529949</v>
      </c>
      <c r="G391" t="s">
        <v>74</v>
      </c>
      <c r="H391" t="s">
        <v>75</v>
      </c>
      <c r="I391" t="s"/>
      <c r="J391" t="s">
        <v>74</v>
      </c>
      <c r="K391" t="n">
        <v>192</v>
      </c>
      <c r="L391" t="s">
        <v>76</v>
      </c>
      <c r="M391" t="s"/>
      <c r="N391" t="s">
        <v>753</v>
      </c>
      <c r="O391" t="s">
        <v>78</v>
      </c>
      <c r="P391" t="s">
        <v>750</v>
      </c>
      <c r="Q391" t="s"/>
      <c r="R391" t="s">
        <v>80</v>
      </c>
      <c r="S391" t="s">
        <v>755</v>
      </c>
      <c r="T391" t="s">
        <v>82</v>
      </c>
      <c r="U391" t="s"/>
      <c r="V391" t="s">
        <v>83</v>
      </c>
      <c r="W391" t="s">
        <v>98</v>
      </c>
      <c r="X391" t="s"/>
      <c r="Y391" t="s">
        <v>85</v>
      </c>
      <c r="Z391">
        <f>HYPERLINK("https://hotelmonitor-cachepage.eclerx.com/savepage/tk_15434946442954686_sr_2095.html","info")</f>
        <v/>
      </c>
      <c r="AA391" t="n">
        <v>99184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88</v>
      </c>
      <c r="AO391" t="s"/>
      <c r="AP391" t="n">
        <v>29</v>
      </c>
      <c r="AQ391" t="s">
        <v>89</v>
      </c>
      <c r="AR391" t="s"/>
      <c r="AS391" t="s"/>
      <c r="AT391" t="s">
        <v>90</v>
      </c>
      <c r="AU391" t="s"/>
      <c r="AV391" t="s"/>
      <c r="AW391" t="s"/>
      <c r="AX391" t="s"/>
      <c r="AY391" t="n">
        <v>2214996</v>
      </c>
      <c r="AZ391" t="s">
        <v>752</v>
      </c>
      <c r="BA391" t="s"/>
      <c r="BB391" t="n">
        <v>63986</v>
      </c>
      <c r="BC391" t="n">
        <v>13.383228</v>
      </c>
      <c r="BD391" t="n">
        <v>52.504619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748</v>
      </c>
      <c r="F392" t="n">
        <v>529949</v>
      </c>
      <c r="G392" t="s">
        <v>74</v>
      </c>
      <c r="H392" t="s">
        <v>75</v>
      </c>
      <c r="I392" t="s"/>
      <c r="J392" t="s">
        <v>74</v>
      </c>
      <c r="K392" t="n">
        <v>192</v>
      </c>
      <c r="L392" t="s">
        <v>76</v>
      </c>
      <c r="M392" t="s"/>
      <c r="N392" t="s">
        <v>754</v>
      </c>
      <c r="O392" t="s">
        <v>78</v>
      </c>
      <c r="P392" t="s">
        <v>750</v>
      </c>
      <c r="Q392" t="s"/>
      <c r="R392" t="s">
        <v>80</v>
      </c>
      <c r="S392" t="s">
        <v>755</v>
      </c>
      <c r="T392" t="s">
        <v>82</v>
      </c>
      <c r="U392" t="s"/>
      <c r="V392" t="s">
        <v>83</v>
      </c>
      <c r="W392" t="s">
        <v>98</v>
      </c>
      <c r="X392" t="s"/>
      <c r="Y392" t="s">
        <v>85</v>
      </c>
      <c r="Z392">
        <f>HYPERLINK("https://hotelmonitor-cachepage.eclerx.com/savepage/tk_15434946442954686_sr_2095.html","info")</f>
        <v/>
      </c>
      <c r="AA392" t="n">
        <v>99184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88</v>
      </c>
      <c r="AO392" t="s"/>
      <c r="AP392" t="n">
        <v>29</v>
      </c>
      <c r="AQ392" t="s">
        <v>89</v>
      </c>
      <c r="AR392" t="s"/>
      <c r="AS392" t="s"/>
      <c r="AT392" t="s">
        <v>90</v>
      </c>
      <c r="AU392" t="s"/>
      <c r="AV392" t="s"/>
      <c r="AW392" t="s"/>
      <c r="AX392" t="s"/>
      <c r="AY392" t="n">
        <v>2214996</v>
      </c>
      <c r="AZ392" t="s">
        <v>752</v>
      </c>
      <c r="BA392" t="s"/>
      <c r="BB392" t="n">
        <v>63986</v>
      </c>
      <c r="BC392" t="n">
        <v>13.383228</v>
      </c>
      <c r="BD392" t="n">
        <v>52.504619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756</v>
      </c>
      <c r="F393" t="n">
        <v>293222</v>
      </c>
      <c r="G393" t="s">
        <v>74</v>
      </c>
      <c r="H393" t="s">
        <v>75</v>
      </c>
      <c r="I393" t="s"/>
      <c r="J393" t="s">
        <v>74</v>
      </c>
      <c r="K393" t="n">
        <v>89</v>
      </c>
      <c r="L393" t="s">
        <v>76</v>
      </c>
      <c r="M393" t="s"/>
      <c r="N393" t="s">
        <v>513</v>
      </c>
      <c r="O393" t="s">
        <v>78</v>
      </c>
      <c r="P393" t="s">
        <v>757</v>
      </c>
      <c r="Q393" t="s"/>
      <c r="R393" t="s">
        <v>103</v>
      </c>
      <c r="S393" t="s">
        <v>301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HYPERLINK("https://hotelmonitor-cachepage.eclerx.com/savepage/tk_15434946138005834_sr_2095.html","info")</f>
        <v/>
      </c>
      <c r="AA393" t="n">
        <v>94253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88</v>
      </c>
      <c r="AO393" t="s"/>
      <c r="AP393" t="n">
        <v>10</v>
      </c>
      <c r="AQ393" t="s">
        <v>89</v>
      </c>
      <c r="AR393" t="s"/>
      <c r="AS393" t="s"/>
      <c r="AT393" t="s">
        <v>90</v>
      </c>
      <c r="AU393" t="s"/>
      <c r="AV393" t="s"/>
      <c r="AW393" t="s"/>
      <c r="AX393" t="s"/>
      <c r="AY393" t="n">
        <v>231088</v>
      </c>
      <c r="AZ393" t="s">
        <v>758</v>
      </c>
      <c r="BA393" t="s"/>
      <c r="BB393" t="n">
        <v>35117</v>
      </c>
      <c r="BC393" t="n">
        <v>13.357916</v>
      </c>
      <c r="BD393" t="n">
        <v>52.574433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756</v>
      </c>
      <c r="F394" t="n">
        <v>293222</v>
      </c>
      <c r="G394" t="s">
        <v>74</v>
      </c>
      <c r="H394" t="s">
        <v>75</v>
      </c>
      <c r="I394" t="s"/>
      <c r="J394" t="s">
        <v>74</v>
      </c>
      <c r="K394" t="n">
        <v>111</v>
      </c>
      <c r="L394" t="s">
        <v>76</v>
      </c>
      <c r="M394" t="s"/>
      <c r="N394" t="s">
        <v>513</v>
      </c>
      <c r="O394" t="s">
        <v>78</v>
      </c>
      <c r="P394" t="s">
        <v>757</v>
      </c>
      <c r="Q394" t="s"/>
      <c r="R394" t="s">
        <v>103</v>
      </c>
      <c r="S394" t="s">
        <v>240</v>
      </c>
      <c r="T394" t="s">
        <v>82</v>
      </c>
      <c r="U394" t="s"/>
      <c r="V394" t="s">
        <v>83</v>
      </c>
      <c r="W394" t="s">
        <v>98</v>
      </c>
      <c r="X394" t="s"/>
      <c r="Y394" t="s">
        <v>85</v>
      </c>
      <c r="Z394">
        <f>HYPERLINK("https://hotelmonitor-cachepage.eclerx.com/savepage/tk_15434946138005834_sr_2095.html","info")</f>
        <v/>
      </c>
      <c r="AA394" t="n">
        <v>94253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88</v>
      </c>
      <c r="AO394" t="s"/>
      <c r="AP394" t="n">
        <v>10</v>
      </c>
      <c r="AQ394" t="s">
        <v>89</v>
      </c>
      <c r="AR394" t="s"/>
      <c r="AS394" t="s"/>
      <c r="AT394" t="s">
        <v>90</v>
      </c>
      <c r="AU394" t="s"/>
      <c r="AV394" t="s"/>
      <c r="AW394" t="s"/>
      <c r="AX394" t="s"/>
      <c r="AY394" t="n">
        <v>231088</v>
      </c>
      <c r="AZ394" t="s">
        <v>758</v>
      </c>
      <c r="BA394" t="s"/>
      <c r="BB394" t="n">
        <v>35117</v>
      </c>
      <c r="BC394" t="n">
        <v>13.357916</v>
      </c>
      <c r="BD394" t="n">
        <v>52.574433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759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119</v>
      </c>
      <c r="L395" t="s">
        <v>76</v>
      </c>
      <c r="M395" t="s"/>
      <c r="N395" t="s">
        <v>121</v>
      </c>
      <c r="O395" t="s">
        <v>78</v>
      </c>
      <c r="P395" t="s">
        <v>759</v>
      </c>
      <c r="Q395" t="s"/>
      <c r="R395" t="s">
        <v>80</v>
      </c>
      <c r="S395" t="s">
        <v>150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HYPERLINK("https://hotelmonitor-cachepage.eclerx.com/savepage/tk_15434948836488035_sr_2095.html","info")</f>
        <v/>
      </c>
      <c r="AA395" t="n">
        <v>-2071751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88</v>
      </c>
      <c r="AO395" t="s"/>
      <c r="AP395" t="n">
        <v>167</v>
      </c>
      <c r="AQ395" t="s">
        <v>89</v>
      </c>
      <c r="AR395" t="s"/>
      <c r="AS395" t="s"/>
      <c r="AT395" t="s">
        <v>90</v>
      </c>
      <c r="AU395" t="s"/>
      <c r="AV395" t="s"/>
      <c r="AW395" t="s"/>
      <c r="AX395" t="s"/>
      <c r="AY395" t="n">
        <v>2071751</v>
      </c>
      <c r="AZ395" t="s">
        <v>760</v>
      </c>
      <c r="BA395" t="s"/>
      <c r="BB395" t="n">
        <v>50935</v>
      </c>
      <c r="BC395" t="n">
        <v>13.409098</v>
      </c>
      <c r="BD395" t="n">
        <v>52.534097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759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129</v>
      </c>
      <c r="L396" t="s">
        <v>76</v>
      </c>
      <c r="M396" t="s"/>
      <c r="N396" t="s">
        <v>102</v>
      </c>
      <c r="O396" t="s">
        <v>78</v>
      </c>
      <c r="P396" t="s">
        <v>759</v>
      </c>
      <c r="Q396" t="s"/>
      <c r="R396" t="s">
        <v>80</v>
      </c>
      <c r="S396" t="s">
        <v>245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HYPERLINK("https://hotelmonitor-cachepage.eclerx.com/savepage/tk_15434948836488035_sr_2095.html","info")</f>
        <v/>
      </c>
      <c r="AA396" t="n">
        <v>-2071751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88</v>
      </c>
      <c r="AO396" t="s"/>
      <c r="AP396" t="n">
        <v>167</v>
      </c>
      <c r="AQ396" t="s">
        <v>89</v>
      </c>
      <c r="AR396" t="s"/>
      <c r="AS396" t="s"/>
      <c r="AT396" t="s">
        <v>90</v>
      </c>
      <c r="AU396" t="s"/>
      <c r="AV396" t="s"/>
      <c r="AW396" t="s"/>
      <c r="AX396" t="s"/>
      <c r="AY396" t="n">
        <v>2071751</v>
      </c>
      <c r="AZ396" t="s">
        <v>760</v>
      </c>
      <c r="BA396" t="s"/>
      <c r="BB396" t="n">
        <v>50935</v>
      </c>
      <c r="BC396" t="n">
        <v>13.409098</v>
      </c>
      <c r="BD396" t="n">
        <v>52.534097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761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74</v>
      </c>
      <c r="L397" t="s">
        <v>76</v>
      </c>
      <c r="M397" t="s"/>
      <c r="N397" t="s">
        <v>102</v>
      </c>
      <c r="O397" t="s">
        <v>78</v>
      </c>
      <c r="P397" t="s">
        <v>761</v>
      </c>
      <c r="Q397" t="s"/>
      <c r="R397" t="s">
        <v>80</v>
      </c>
      <c r="S397" t="s">
        <v>762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HYPERLINK("https://hotelmonitor-cachepage.eclerx.com/savepage/tk_15434946428631718_sr_2095.html","info")</f>
        <v/>
      </c>
      <c r="AA397" t="n">
        <v>-2071502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88</v>
      </c>
      <c r="AO397" t="s"/>
      <c r="AP397" t="n">
        <v>28</v>
      </c>
      <c r="AQ397" t="s">
        <v>89</v>
      </c>
      <c r="AR397" t="s"/>
      <c r="AS397" t="s"/>
      <c r="AT397" t="s">
        <v>90</v>
      </c>
      <c r="AU397" t="s"/>
      <c r="AV397" t="s"/>
      <c r="AW397" t="s"/>
      <c r="AX397" t="s"/>
      <c r="AY397" t="n">
        <v>2071502</v>
      </c>
      <c r="AZ397" t="s">
        <v>763</v>
      </c>
      <c r="BA397" t="s"/>
      <c r="BB397" t="n">
        <v>50383</v>
      </c>
      <c r="BC397" t="n">
        <v>13.430684</v>
      </c>
      <c r="BD397" t="n">
        <v>52.589099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764</v>
      </c>
      <c r="F398" t="n">
        <v>1781401</v>
      </c>
      <c r="G398" t="s">
        <v>74</v>
      </c>
      <c r="H398" t="s">
        <v>75</v>
      </c>
      <c r="I398" t="s"/>
      <c r="J398" t="s">
        <v>74</v>
      </c>
      <c r="K398" t="n">
        <v>180</v>
      </c>
      <c r="L398" t="s">
        <v>76</v>
      </c>
      <c r="M398" t="s"/>
      <c r="N398" t="s">
        <v>765</v>
      </c>
      <c r="O398" t="s">
        <v>78</v>
      </c>
      <c r="P398" t="s">
        <v>766</v>
      </c>
      <c r="Q398" t="s"/>
      <c r="R398" t="s">
        <v>109</v>
      </c>
      <c r="S398" t="s">
        <v>480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HYPERLINK("https://hotelmonitor-cachepage.eclerx.com/savepage/tk_1543495034822997_sr_2095.html","info")</f>
        <v/>
      </c>
      <c r="AA398" t="n">
        <v>203225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88</v>
      </c>
      <c r="AO398" t="s"/>
      <c r="AP398" t="n">
        <v>254</v>
      </c>
      <c r="AQ398" t="s">
        <v>89</v>
      </c>
      <c r="AR398" t="s"/>
      <c r="AS398" t="s"/>
      <c r="AT398" t="s">
        <v>90</v>
      </c>
      <c r="AU398" t="s"/>
      <c r="AV398" t="s"/>
      <c r="AW398" t="s"/>
      <c r="AX398" t="s"/>
      <c r="AY398" t="n">
        <v>1838397</v>
      </c>
      <c r="AZ398" t="s">
        <v>767</v>
      </c>
      <c r="BA398" t="s"/>
      <c r="BB398" t="n">
        <v>24123</v>
      </c>
      <c r="BC398" t="n">
        <v>13.333686</v>
      </c>
      <c r="BD398" t="n">
        <v>52.50078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764</v>
      </c>
      <c r="F399" t="n">
        <v>1781401</v>
      </c>
      <c r="G399" t="s">
        <v>74</v>
      </c>
      <c r="H399" t="s">
        <v>75</v>
      </c>
      <c r="I399" t="s"/>
      <c r="J399" t="s">
        <v>74</v>
      </c>
      <c r="K399" t="n">
        <v>200</v>
      </c>
      <c r="L399" t="s">
        <v>76</v>
      </c>
      <c r="M399" t="s"/>
      <c r="N399" t="s">
        <v>295</v>
      </c>
      <c r="O399" t="s">
        <v>78</v>
      </c>
      <c r="P399" t="s">
        <v>766</v>
      </c>
      <c r="Q399" t="s"/>
      <c r="R399" t="s">
        <v>109</v>
      </c>
      <c r="S399" t="s">
        <v>481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HYPERLINK("https://hotelmonitor-cachepage.eclerx.com/savepage/tk_1543495034822997_sr_2095.html","info")</f>
        <v/>
      </c>
      <c r="AA399" t="n">
        <v>203225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88</v>
      </c>
      <c r="AO399" t="s"/>
      <c r="AP399" t="n">
        <v>254</v>
      </c>
      <c r="AQ399" t="s">
        <v>89</v>
      </c>
      <c r="AR399" t="s"/>
      <c r="AS399" t="s"/>
      <c r="AT399" t="s">
        <v>90</v>
      </c>
      <c r="AU399" t="s"/>
      <c r="AV399" t="s"/>
      <c r="AW399" t="s"/>
      <c r="AX399" t="s"/>
      <c r="AY399" t="n">
        <v>1838397</v>
      </c>
      <c r="AZ399" t="s">
        <v>767</v>
      </c>
      <c r="BA399" t="s"/>
      <c r="BB399" t="n">
        <v>24123</v>
      </c>
      <c r="BC399" t="n">
        <v>13.333686</v>
      </c>
      <c r="BD399" t="n">
        <v>52.50078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768</v>
      </c>
      <c r="F400" t="n">
        <v>529937</v>
      </c>
      <c r="G400" t="s">
        <v>74</v>
      </c>
      <c r="H400" t="s">
        <v>75</v>
      </c>
      <c r="I400" t="s"/>
      <c r="J400" t="s">
        <v>74</v>
      </c>
      <c r="K400" t="n">
        <v>110.25</v>
      </c>
      <c r="L400" t="s">
        <v>76</v>
      </c>
      <c r="M400" t="s"/>
      <c r="N400" t="s">
        <v>769</v>
      </c>
      <c r="O400" t="s">
        <v>78</v>
      </c>
      <c r="P400" t="s">
        <v>770</v>
      </c>
      <c r="Q400" t="s"/>
      <c r="R400" t="s">
        <v>109</v>
      </c>
      <c r="S400" t="s">
        <v>771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HYPERLINK("https://hotelmonitor-cachepage.eclerx.com/savepage/tk_15434947446813338_sr_2095.html","info")</f>
        <v/>
      </c>
      <c r="AA400" t="n">
        <v>49594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88</v>
      </c>
      <c r="AO400" t="s"/>
      <c r="AP400" t="n">
        <v>86</v>
      </c>
      <c r="AQ400" t="s">
        <v>89</v>
      </c>
      <c r="AR400" t="s"/>
      <c r="AS400" t="s"/>
      <c r="AT400" t="s">
        <v>90</v>
      </c>
      <c r="AU400" t="s"/>
      <c r="AV400" t="s"/>
      <c r="AW400" t="s"/>
      <c r="AX400" t="s"/>
      <c r="AY400" t="n">
        <v>937852</v>
      </c>
      <c r="AZ400" t="s">
        <v>772</v>
      </c>
      <c r="BA400" t="s"/>
      <c r="BB400" t="n">
        <v>35584</v>
      </c>
      <c r="BC400" t="n">
        <v>13.427998</v>
      </c>
      <c r="BD400" t="n">
        <v>52.547891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768</v>
      </c>
      <c r="F401" t="n">
        <v>529937</v>
      </c>
      <c r="G401" t="s">
        <v>74</v>
      </c>
      <c r="H401" t="s">
        <v>75</v>
      </c>
      <c r="I401" t="s"/>
      <c r="J401" t="s">
        <v>74</v>
      </c>
      <c r="K401" t="n">
        <v>131.25</v>
      </c>
      <c r="L401" t="s">
        <v>76</v>
      </c>
      <c r="M401" t="s"/>
      <c r="N401" t="s">
        <v>769</v>
      </c>
      <c r="O401" t="s">
        <v>78</v>
      </c>
      <c r="P401" t="s">
        <v>770</v>
      </c>
      <c r="Q401" t="s"/>
      <c r="R401" t="s">
        <v>109</v>
      </c>
      <c r="S401" t="s">
        <v>773</v>
      </c>
      <c r="T401" t="s">
        <v>82</v>
      </c>
      <c r="U401" t="s"/>
      <c r="V401" t="s">
        <v>83</v>
      </c>
      <c r="W401" t="s">
        <v>98</v>
      </c>
      <c r="X401" t="s"/>
      <c r="Y401" t="s">
        <v>85</v>
      </c>
      <c r="Z401">
        <f>HYPERLINK("https://hotelmonitor-cachepage.eclerx.com/savepage/tk_15434947446813338_sr_2095.html","info")</f>
        <v/>
      </c>
      <c r="AA401" t="n">
        <v>49594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88</v>
      </c>
      <c r="AO401" t="s"/>
      <c r="AP401" t="n">
        <v>86</v>
      </c>
      <c r="AQ401" t="s">
        <v>89</v>
      </c>
      <c r="AR401" t="s"/>
      <c r="AS401" t="s"/>
      <c r="AT401" t="s">
        <v>90</v>
      </c>
      <c r="AU401" t="s"/>
      <c r="AV401" t="s"/>
      <c r="AW401" t="s"/>
      <c r="AX401" t="s"/>
      <c r="AY401" t="n">
        <v>937852</v>
      </c>
      <c r="AZ401" t="s">
        <v>772</v>
      </c>
      <c r="BA401" t="s"/>
      <c r="BB401" t="n">
        <v>35584</v>
      </c>
      <c r="BC401" t="n">
        <v>13.427998</v>
      </c>
      <c r="BD401" t="n">
        <v>52.547891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768</v>
      </c>
      <c r="F402" t="n">
        <v>529937</v>
      </c>
      <c r="G402" t="s">
        <v>74</v>
      </c>
      <c r="H402" t="s">
        <v>75</v>
      </c>
      <c r="I402" t="s"/>
      <c r="J402" t="s">
        <v>74</v>
      </c>
      <c r="K402" t="n">
        <v>141.75</v>
      </c>
      <c r="L402" t="s">
        <v>76</v>
      </c>
      <c r="M402" t="s"/>
      <c r="N402" t="s">
        <v>774</v>
      </c>
      <c r="O402" t="s">
        <v>78</v>
      </c>
      <c r="P402" t="s">
        <v>770</v>
      </c>
      <c r="Q402" t="s"/>
      <c r="R402" t="s">
        <v>109</v>
      </c>
      <c r="S402" t="s">
        <v>775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HYPERLINK("https://hotelmonitor-cachepage.eclerx.com/savepage/tk_15434947446813338_sr_2095.html","info")</f>
        <v/>
      </c>
      <c r="AA402" t="n">
        <v>49594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88</v>
      </c>
      <c r="AO402" t="s"/>
      <c r="AP402" t="n">
        <v>86</v>
      </c>
      <c r="AQ402" t="s">
        <v>89</v>
      </c>
      <c r="AR402" t="s"/>
      <c r="AS402" t="s"/>
      <c r="AT402" t="s">
        <v>90</v>
      </c>
      <c r="AU402" t="s"/>
      <c r="AV402" t="s"/>
      <c r="AW402" t="s"/>
      <c r="AX402" t="s"/>
      <c r="AY402" t="n">
        <v>937852</v>
      </c>
      <c r="AZ402" t="s">
        <v>772</v>
      </c>
      <c r="BA402" t="s"/>
      <c r="BB402" t="n">
        <v>35584</v>
      </c>
      <c r="BC402" t="n">
        <v>13.427998</v>
      </c>
      <c r="BD402" t="n">
        <v>52.547891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768</v>
      </c>
      <c r="F403" t="n">
        <v>529937</v>
      </c>
      <c r="G403" t="s">
        <v>74</v>
      </c>
      <c r="H403" t="s">
        <v>75</v>
      </c>
      <c r="I403" t="s"/>
      <c r="J403" t="s">
        <v>74</v>
      </c>
      <c r="K403" t="n">
        <v>141.75</v>
      </c>
      <c r="L403" t="s">
        <v>76</v>
      </c>
      <c r="M403" t="s"/>
      <c r="N403" t="s">
        <v>776</v>
      </c>
      <c r="O403" t="s">
        <v>78</v>
      </c>
      <c r="P403" t="s">
        <v>770</v>
      </c>
      <c r="Q403" t="s"/>
      <c r="R403" t="s">
        <v>109</v>
      </c>
      <c r="S403" t="s">
        <v>775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HYPERLINK("https://hotelmonitor-cachepage.eclerx.com/savepage/tk_15434947446813338_sr_2095.html","info")</f>
        <v/>
      </c>
      <c r="AA403" t="n">
        <v>49594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88</v>
      </c>
      <c r="AO403" t="s"/>
      <c r="AP403" t="n">
        <v>86</v>
      </c>
      <c r="AQ403" t="s">
        <v>89</v>
      </c>
      <c r="AR403" t="s"/>
      <c r="AS403" t="s"/>
      <c r="AT403" t="s">
        <v>90</v>
      </c>
      <c r="AU403" t="s"/>
      <c r="AV403" t="s"/>
      <c r="AW403" t="s"/>
      <c r="AX403" t="s"/>
      <c r="AY403" t="n">
        <v>937852</v>
      </c>
      <c r="AZ403" t="s">
        <v>772</v>
      </c>
      <c r="BA403" t="s"/>
      <c r="BB403" t="n">
        <v>35584</v>
      </c>
      <c r="BC403" t="n">
        <v>13.427998</v>
      </c>
      <c r="BD403" t="n">
        <v>52.547891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768</v>
      </c>
      <c r="F404" t="n">
        <v>529937</v>
      </c>
      <c r="G404" t="s">
        <v>74</v>
      </c>
      <c r="H404" t="s">
        <v>75</v>
      </c>
      <c r="I404" t="s"/>
      <c r="J404" t="s">
        <v>74</v>
      </c>
      <c r="K404" t="n">
        <v>162.75</v>
      </c>
      <c r="L404" t="s">
        <v>76</v>
      </c>
      <c r="M404" t="s"/>
      <c r="N404" t="s">
        <v>774</v>
      </c>
      <c r="O404" t="s">
        <v>78</v>
      </c>
      <c r="P404" t="s">
        <v>770</v>
      </c>
      <c r="Q404" t="s"/>
      <c r="R404" t="s">
        <v>109</v>
      </c>
      <c r="S404" t="s">
        <v>777</v>
      </c>
      <c r="T404" t="s">
        <v>82</v>
      </c>
      <c r="U404" t="s"/>
      <c r="V404" t="s">
        <v>83</v>
      </c>
      <c r="W404" t="s">
        <v>98</v>
      </c>
      <c r="X404" t="s"/>
      <c r="Y404" t="s">
        <v>85</v>
      </c>
      <c r="Z404">
        <f>HYPERLINK("https://hotelmonitor-cachepage.eclerx.com/savepage/tk_15434947446813338_sr_2095.html","info")</f>
        <v/>
      </c>
      <c r="AA404" t="n">
        <v>49594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88</v>
      </c>
      <c r="AO404" t="s"/>
      <c r="AP404" t="n">
        <v>86</v>
      </c>
      <c r="AQ404" t="s">
        <v>89</v>
      </c>
      <c r="AR404" t="s"/>
      <c r="AS404" t="s"/>
      <c r="AT404" t="s">
        <v>90</v>
      </c>
      <c r="AU404" t="s"/>
      <c r="AV404" t="s"/>
      <c r="AW404" t="s"/>
      <c r="AX404" t="s"/>
      <c r="AY404" t="n">
        <v>937852</v>
      </c>
      <c r="AZ404" t="s">
        <v>772</v>
      </c>
      <c r="BA404" t="s"/>
      <c r="BB404" t="n">
        <v>35584</v>
      </c>
      <c r="BC404" t="n">
        <v>13.427998</v>
      </c>
      <c r="BD404" t="n">
        <v>52.547891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768</v>
      </c>
      <c r="F405" t="n">
        <v>529937</v>
      </c>
      <c r="G405" t="s">
        <v>74</v>
      </c>
      <c r="H405" t="s">
        <v>75</v>
      </c>
      <c r="I405" t="s"/>
      <c r="J405" t="s">
        <v>74</v>
      </c>
      <c r="K405" t="n">
        <v>162.75</v>
      </c>
      <c r="L405" t="s">
        <v>76</v>
      </c>
      <c r="M405" t="s"/>
      <c r="N405" t="s">
        <v>776</v>
      </c>
      <c r="O405" t="s">
        <v>78</v>
      </c>
      <c r="P405" t="s">
        <v>770</v>
      </c>
      <c r="Q405" t="s"/>
      <c r="R405" t="s">
        <v>109</v>
      </c>
      <c r="S405" t="s">
        <v>777</v>
      </c>
      <c r="T405" t="s">
        <v>82</v>
      </c>
      <c r="U405" t="s"/>
      <c r="V405" t="s">
        <v>83</v>
      </c>
      <c r="W405" t="s">
        <v>98</v>
      </c>
      <c r="X405" t="s"/>
      <c r="Y405" t="s">
        <v>85</v>
      </c>
      <c r="Z405">
        <f>HYPERLINK("https://hotelmonitor-cachepage.eclerx.com/savepage/tk_15434947446813338_sr_2095.html","info")</f>
        <v/>
      </c>
      <c r="AA405" t="n">
        <v>49594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88</v>
      </c>
      <c r="AO405" t="s"/>
      <c r="AP405" t="n">
        <v>86</v>
      </c>
      <c r="AQ405" t="s">
        <v>89</v>
      </c>
      <c r="AR405" t="s"/>
      <c r="AS405" t="s"/>
      <c r="AT405" t="s">
        <v>90</v>
      </c>
      <c r="AU405" t="s"/>
      <c r="AV405" t="s"/>
      <c r="AW405" t="s"/>
      <c r="AX405" t="s"/>
      <c r="AY405" t="n">
        <v>937852</v>
      </c>
      <c r="AZ405" t="s">
        <v>772</v>
      </c>
      <c r="BA405" t="s"/>
      <c r="BB405" t="n">
        <v>35584</v>
      </c>
      <c r="BC405" t="n">
        <v>13.427998</v>
      </c>
      <c r="BD405" t="n">
        <v>52.547891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778</v>
      </c>
      <c r="F406" t="n">
        <v>3558194</v>
      </c>
      <c r="G406" t="s">
        <v>74</v>
      </c>
      <c r="H406" t="s">
        <v>75</v>
      </c>
      <c r="I406" t="s"/>
      <c r="J406" t="s">
        <v>74</v>
      </c>
      <c r="K406" t="n">
        <v>88</v>
      </c>
      <c r="L406" t="s">
        <v>76</v>
      </c>
      <c r="M406" t="s"/>
      <c r="N406" t="s">
        <v>169</v>
      </c>
      <c r="O406" t="s">
        <v>78</v>
      </c>
      <c r="P406" t="s">
        <v>779</v>
      </c>
      <c r="Q406" t="s"/>
      <c r="R406" t="s">
        <v>80</v>
      </c>
      <c r="S406" t="s">
        <v>780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HYPERLINK("https://hotelmonitor-cachepage.eclerx.com/savepage/tk_1543494677752307_sr_2095.html","info")</f>
        <v/>
      </c>
      <c r="AA406" t="n">
        <v>69992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88</v>
      </c>
      <c r="AO406" t="s"/>
      <c r="AP406" t="n">
        <v>49</v>
      </c>
      <c r="AQ406" t="s">
        <v>89</v>
      </c>
      <c r="AR406" t="s"/>
      <c r="AS406" t="s"/>
      <c r="AT406" t="s">
        <v>90</v>
      </c>
      <c r="AU406" t="s"/>
      <c r="AV406" t="s"/>
      <c r="AW406" t="s"/>
      <c r="AX406" t="s"/>
      <c r="AY406" t="n">
        <v>2071571</v>
      </c>
      <c r="AZ406" t="s">
        <v>781</v>
      </c>
      <c r="BA406" t="s"/>
      <c r="BB406" t="n">
        <v>162432</v>
      </c>
      <c r="BC406" t="n">
        <v>13.35518</v>
      </c>
      <c r="BD406" t="n">
        <v>52.56222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778</v>
      </c>
      <c r="F407" t="n">
        <v>3558194</v>
      </c>
      <c r="G407" t="s">
        <v>74</v>
      </c>
      <c r="H407" t="s">
        <v>75</v>
      </c>
      <c r="I407" t="s"/>
      <c r="J407" t="s">
        <v>74</v>
      </c>
      <c r="K407" t="n">
        <v>98</v>
      </c>
      <c r="L407" t="s">
        <v>76</v>
      </c>
      <c r="M407" t="s"/>
      <c r="N407" t="s">
        <v>259</v>
      </c>
      <c r="O407" t="s">
        <v>78</v>
      </c>
      <c r="P407" t="s">
        <v>779</v>
      </c>
      <c r="Q407" t="s"/>
      <c r="R407" t="s">
        <v>80</v>
      </c>
      <c r="S407" t="s">
        <v>782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HYPERLINK("https://hotelmonitor-cachepage.eclerx.com/savepage/tk_1543494677752307_sr_2095.html","info")</f>
        <v/>
      </c>
      <c r="AA407" t="n">
        <v>69992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88</v>
      </c>
      <c r="AO407" t="s"/>
      <c r="AP407" t="n">
        <v>49</v>
      </c>
      <c r="AQ407" t="s">
        <v>89</v>
      </c>
      <c r="AR407" t="s"/>
      <c r="AS407" t="s"/>
      <c r="AT407" t="s">
        <v>90</v>
      </c>
      <c r="AU407" t="s"/>
      <c r="AV407" t="s"/>
      <c r="AW407" t="s"/>
      <c r="AX407" t="s"/>
      <c r="AY407" t="n">
        <v>2071571</v>
      </c>
      <c r="AZ407" t="s">
        <v>781</v>
      </c>
      <c r="BA407" t="s"/>
      <c r="BB407" t="n">
        <v>162432</v>
      </c>
      <c r="BC407" t="n">
        <v>13.35518</v>
      </c>
      <c r="BD407" t="n">
        <v>52.56222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778</v>
      </c>
      <c r="F408" t="n">
        <v>3558194</v>
      </c>
      <c r="G408" t="s">
        <v>74</v>
      </c>
      <c r="H408" t="s">
        <v>75</v>
      </c>
      <c r="I408" t="s"/>
      <c r="J408" t="s">
        <v>74</v>
      </c>
      <c r="K408" t="n">
        <v>108</v>
      </c>
      <c r="L408" t="s">
        <v>76</v>
      </c>
      <c r="M408" t="s"/>
      <c r="N408" t="s">
        <v>303</v>
      </c>
      <c r="O408" t="s">
        <v>78</v>
      </c>
      <c r="P408" t="s">
        <v>779</v>
      </c>
      <c r="Q408" t="s"/>
      <c r="R408" t="s">
        <v>80</v>
      </c>
      <c r="S408" t="s">
        <v>783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HYPERLINK("https://hotelmonitor-cachepage.eclerx.com/savepage/tk_1543494677752307_sr_2095.html","info")</f>
        <v/>
      </c>
      <c r="AA408" t="n">
        <v>69992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88</v>
      </c>
      <c r="AO408" t="s"/>
      <c r="AP408" t="n">
        <v>49</v>
      </c>
      <c r="AQ408" t="s">
        <v>89</v>
      </c>
      <c r="AR408" t="s"/>
      <c r="AS408" t="s"/>
      <c r="AT408" t="s">
        <v>90</v>
      </c>
      <c r="AU408" t="s"/>
      <c r="AV408" t="s"/>
      <c r="AW408" t="s"/>
      <c r="AX408" t="s"/>
      <c r="AY408" t="n">
        <v>2071571</v>
      </c>
      <c r="AZ408" t="s">
        <v>781</v>
      </c>
      <c r="BA408" t="s"/>
      <c r="BB408" t="n">
        <v>162432</v>
      </c>
      <c r="BC408" t="n">
        <v>13.35518</v>
      </c>
      <c r="BD408" t="n">
        <v>52.56222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784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159</v>
      </c>
      <c r="L409" t="s">
        <v>76</v>
      </c>
      <c r="M409" t="s"/>
      <c r="N409" t="s">
        <v>785</v>
      </c>
      <c r="O409" t="s">
        <v>78</v>
      </c>
      <c r="P409" t="s">
        <v>784</v>
      </c>
      <c r="Q409" t="s"/>
      <c r="R409" t="s">
        <v>350</v>
      </c>
      <c r="S409" t="s">
        <v>320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HYPERLINK("https://hotelmonitor-cachepage.eclerx.com/savepage/tk_15434948356356502_sr_2095.html","info")</f>
        <v/>
      </c>
      <c r="AA409" t="n">
        <v>-6796544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88</v>
      </c>
      <c r="AO409" t="s"/>
      <c r="AP409" t="n">
        <v>139</v>
      </c>
      <c r="AQ409" t="s">
        <v>89</v>
      </c>
      <c r="AR409" t="s"/>
      <c r="AS409" t="s"/>
      <c r="AT409" t="s">
        <v>90</v>
      </c>
      <c r="AU409" t="s"/>
      <c r="AV409" t="s"/>
      <c r="AW409" t="s"/>
      <c r="AX409" t="s"/>
      <c r="AY409" t="n">
        <v>6796544</v>
      </c>
      <c r="AZ409" t="s">
        <v>786</v>
      </c>
      <c r="BA409" t="s"/>
      <c r="BB409" t="n">
        <v>972851</v>
      </c>
      <c r="BC409" t="n">
        <v>13.442538</v>
      </c>
      <c r="BD409" t="n">
        <v>52.50435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784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159</v>
      </c>
      <c r="L410" t="s">
        <v>76</v>
      </c>
      <c r="M410" t="s"/>
      <c r="N410" t="s">
        <v>787</v>
      </c>
      <c r="O410" t="s">
        <v>78</v>
      </c>
      <c r="P410" t="s">
        <v>784</v>
      </c>
      <c r="Q410" t="s"/>
      <c r="R410" t="s">
        <v>350</v>
      </c>
      <c r="S410" t="s">
        <v>320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HYPERLINK("https://hotelmonitor-cachepage.eclerx.com/savepage/tk_15434948356356502_sr_2095.html","info")</f>
        <v/>
      </c>
      <c r="AA410" t="n">
        <v>-6796544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88</v>
      </c>
      <c r="AO410" t="s"/>
      <c r="AP410" t="n">
        <v>139</v>
      </c>
      <c r="AQ410" t="s">
        <v>89</v>
      </c>
      <c r="AR410" t="s"/>
      <c r="AS410" t="s"/>
      <c r="AT410" t="s">
        <v>90</v>
      </c>
      <c r="AU410" t="s"/>
      <c r="AV410" t="s"/>
      <c r="AW410" t="s"/>
      <c r="AX410" t="s"/>
      <c r="AY410" t="n">
        <v>6796544</v>
      </c>
      <c r="AZ410" t="s">
        <v>786</v>
      </c>
      <c r="BA410" t="s"/>
      <c r="BB410" t="n">
        <v>972851</v>
      </c>
      <c r="BC410" t="n">
        <v>13.442538</v>
      </c>
      <c r="BD410" t="n">
        <v>52.50435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784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159</v>
      </c>
      <c r="L411" t="s">
        <v>76</v>
      </c>
      <c r="M411" t="s"/>
      <c r="N411" t="s">
        <v>788</v>
      </c>
      <c r="O411" t="s">
        <v>78</v>
      </c>
      <c r="P411" t="s">
        <v>784</v>
      </c>
      <c r="Q411" t="s"/>
      <c r="R411" t="s">
        <v>350</v>
      </c>
      <c r="S411" t="s">
        <v>320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HYPERLINK("https://hotelmonitor-cachepage.eclerx.com/savepage/tk_15434948356356502_sr_2095.html","info")</f>
        <v/>
      </c>
      <c r="AA411" t="n">
        <v>-6796544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88</v>
      </c>
      <c r="AO411" t="s"/>
      <c r="AP411" t="n">
        <v>139</v>
      </c>
      <c r="AQ411" t="s">
        <v>89</v>
      </c>
      <c r="AR411" t="s"/>
      <c r="AS411" t="s"/>
      <c r="AT411" t="s">
        <v>90</v>
      </c>
      <c r="AU411" t="s"/>
      <c r="AV411" t="s"/>
      <c r="AW411" t="s"/>
      <c r="AX411" t="s"/>
      <c r="AY411" t="n">
        <v>6796544</v>
      </c>
      <c r="AZ411" t="s">
        <v>786</v>
      </c>
      <c r="BA411" t="s"/>
      <c r="BB411" t="n">
        <v>972851</v>
      </c>
      <c r="BC411" t="n">
        <v>13.442538</v>
      </c>
      <c r="BD411" t="n">
        <v>52.50435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784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169</v>
      </c>
      <c r="L412" t="s">
        <v>76</v>
      </c>
      <c r="M412" t="s"/>
      <c r="N412" t="s">
        <v>789</v>
      </c>
      <c r="O412" t="s">
        <v>78</v>
      </c>
      <c r="P412" t="s">
        <v>784</v>
      </c>
      <c r="Q412" t="s"/>
      <c r="R412" t="s">
        <v>350</v>
      </c>
      <c r="S412" t="s">
        <v>683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HYPERLINK("https://hotelmonitor-cachepage.eclerx.com/savepage/tk_15434948356356502_sr_2095.html","info")</f>
        <v/>
      </c>
      <c r="AA412" t="n">
        <v>-6796544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88</v>
      </c>
      <c r="AO412" t="s"/>
      <c r="AP412" t="n">
        <v>139</v>
      </c>
      <c r="AQ412" t="s">
        <v>89</v>
      </c>
      <c r="AR412" t="s"/>
      <c r="AS412" t="s"/>
      <c r="AT412" t="s">
        <v>90</v>
      </c>
      <c r="AU412" t="s"/>
      <c r="AV412" t="s"/>
      <c r="AW412" t="s"/>
      <c r="AX412" t="s"/>
      <c r="AY412" t="n">
        <v>6796544</v>
      </c>
      <c r="AZ412" t="s">
        <v>786</v>
      </c>
      <c r="BA412" t="s"/>
      <c r="BB412" t="n">
        <v>972851</v>
      </c>
      <c r="BC412" t="n">
        <v>13.442538</v>
      </c>
      <c r="BD412" t="n">
        <v>52.50435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784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189</v>
      </c>
      <c r="L413" t="s">
        <v>76</v>
      </c>
      <c r="M413" t="s"/>
      <c r="N413" t="s">
        <v>785</v>
      </c>
      <c r="O413" t="s">
        <v>78</v>
      </c>
      <c r="P413" t="s">
        <v>784</v>
      </c>
      <c r="Q413" t="s"/>
      <c r="R413" t="s">
        <v>350</v>
      </c>
      <c r="S413" t="s">
        <v>447</v>
      </c>
      <c r="T413" t="s">
        <v>82</v>
      </c>
      <c r="U413" t="s"/>
      <c r="V413" t="s">
        <v>83</v>
      </c>
      <c r="W413" t="s">
        <v>98</v>
      </c>
      <c r="X413" t="s"/>
      <c r="Y413" t="s">
        <v>85</v>
      </c>
      <c r="Z413">
        <f>HYPERLINK("https://hotelmonitor-cachepage.eclerx.com/savepage/tk_15434948356356502_sr_2095.html","info")</f>
        <v/>
      </c>
      <c r="AA413" t="n">
        <v>-6796544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88</v>
      </c>
      <c r="AO413" t="s"/>
      <c r="AP413" t="n">
        <v>139</v>
      </c>
      <c r="AQ413" t="s">
        <v>89</v>
      </c>
      <c r="AR413" t="s"/>
      <c r="AS413" t="s"/>
      <c r="AT413" t="s">
        <v>90</v>
      </c>
      <c r="AU413" t="s"/>
      <c r="AV413" t="s"/>
      <c r="AW413" t="s"/>
      <c r="AX413" t="s"/>
      <c r="AY413" t="n">
        <v>6796544</v>
      </c>
      <c r="AZ413" t="s">
        <v>786</v>
      </c>
      <c r="BA413" t="s"/>
      <c r="BB413" t="n">
        <v>972851</v>
      </c>
      <c r="BC413" t="n">
        <v>13.442538</v>
      </c>
      <c r="BD413" t="n">
        <v>52.50435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784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189</v>
      </c>
      <c r="L414" t="s">
        <v>76</v>
      </c>
      <c r="M414" t="s"/>
      <c r="N414" t="s">
        <v>787</v>
      </c>
      <c r="O414" t="s">
        <v>78</v>
      </c>
      <c r="P414" t="s">
        <v>784</v>
      </c>
      <c r="Q414" t="s"/>
      <c r="R414" t="s">
        <v>350</v>
      </c>
      <c r="S414" t="s">
        <v>447</v>
      </c>
      <c r="T414" t="s">
        <v>82</v>
      </c>
      <c r="U414" t="s"/>
      <c r="V414" t="s">
        <v>83</v>
      </c>
      <c r="W414" t="s">
        <v>98</v>
      </c>
      <c r="X414" t="s"/>
      <c r="Y414" t="s">
        <v>85</v>
      </c>
      <c r="Z414">
        <f>HYPERLINK("https://hotelmonitor-cachepage.eclerx.com/savepage/tk_15434948356356502_sr_2095.html","info")</f>
        <v/>
      </c>
      <c r="AA414" t="n">
        <v>-6796544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88</v>
      </c>
      <c r="AO414" t="s"/>
      <c r="AP414" t="n">
        <v>139</v>
      </c>
      <c r="AQ414" t="s">
        <v>89</v>
      </c>
      <c r="AR414" t="s"/>
      <c r="AS414" t="s"/>
      <c r="AT414" t="s">
        <v>90</v>
      </c>
      <c r="AU414" t="s"/>
      <c r="AV414" t="s"/>
      <c r="AW414" t="s"/>
      <c r="AX414" t="s"/>
      <c r="AY414" t="n">
        <v>6796544</v>
      </c>
      <c r="AZ414" t="s">
        <v>786</v>
      </c>
      <c r="BA414" t="s"/>
      <c r="BB414" t="n">
        <v>972851</v>
      </c>
      <c r="BC414" t="n">
        <v>13.442538</v>
      </c>
      <c r="BD414" t="n">
        <v>52.50435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784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189</v>
      </c>
      <c r="L415" t="s">
        <v>76</v>
      </c>
      <c r="M415" t="s"/>
      <c r="N415" t="s">
        <v>788</v>
      </c>
      <c r="O415" t="s">
        <v>78</v>
      </c>
      <c r="P415" t="s">
        <v>784</v>
      </c>
      <c r="Q415" t="s"/>
      <c r="R415" t="s">
        <v>350</v>
      </c>
      <c r="S415" t="s">
        <v>447</v>
      </c>
      <c r="T415" t="s">
        <v>82</v>
      </c>
      <c r="U415" t="s"/>
      <c r="V415" t="s">
        <v>83</v>
      </c>
      <c r="W415" t="s">
        <v>98</v>
      </c>
      <c r="X415" t="s"/>
      <c r="Y415" t="s">
        <v>85</v>
      </c>
      <c r="Z415">
        <f>HYPERLINK("https://hotelmonitor-cachepage.eclerx.com/savepage/tk_15434948356356502_sr_2095.html","info")</f>
        <v/>
      </c>
      <c r="AA415" t="n">
        <v>-6796544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88</v>
      </c>
      <c r="AO415" t="s"/>
      <c r="AP415" t="n">
        <v>139</v>
      </c>
      <c r="AQ415" t="s">
        <v>89</v>
      </c>
      <c r="AR415" t="s"/>
      <c r="AS415" t="s"/>
      <c r="AT415" t="s">
        <v>90</v>
      </c>
      <c r="AU415" t="s"/>
      <c r="AV415" t="s"/>
      <c r="AW415" t="s"/>
      <c r="AX415" t="s"/>
      <c r="AY415" t="n">
        <v>6796544</v>
      </c>
      <c r="AZ415" t="s">
        <v>786</v>
      </c>
      <c r="BA415" t="s"/>
      <c r="BB415" t="n">
        <v>972851</v>
      </c>
      <c r="BC415" t="n">
        <v>13.442538</v>
      </c>
      <c r="BD415" t="n">
        <v>52.50435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784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199</v>
      </c>
      <c r="L416" t="s">
        <v>76</v>
      </c>
      <c r="M416" t="s"/>
      <c r="N416" t="s">
        <v>789</v>
      </c>
      <c r="O416" t="s">
        <v>78</v>
      </c>
      <c r="P416" t="s">
        <v>784</v>
      </c>
      <c r="Q416" t="s"/>
      <c r="R416" t="s">
        <v>350</v>
      </c>
      <c r="S416" t="s">
        <v>332</v>
      </c>
      <c r="T416" t="s">
        <v>82</v>
      </c>
      <c r="U416" t="s"/>
      <c r="V416" t="s">
        <v>83</v>
      </c>
      <c r="W416" t="s">
        <v>98</v>
      </c>
      <c r="X416" t="s"/>
      <c r="Y416" t="s">
        <v>85</v>
      </c>
      <c r="Z416">
        <f>HYPERLINK("https://hotelmonitor-cachepage.eclerx.com/savepage/tk_15434948356356502_sr_2095.html","info")</f>
        <v/>
      </c>
      <c r="AA416" t="n">
        <v>-6796544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88</v>
      </c>
      <c r="AO416" t="s"/>
      <c r="AP416" t="n">
        <v>139</v>
      </c>
      <c r="AQ416" t="s">
        <v>89</v>
      </c>
      <c r="AR416" t="s"/>
      <c r="AS416" t="s"/>
      <c r="AT416" t="s">
        <v>90</v>
      </c>
      <c r="AU416" t="s"/>
      <c r="AV416" t="s"/>
      <c r="AW416" t="s"/>
      <c r="AX416" t="s"/>
      <c r="AY416" t="n">
        <v>6796544</v>
      </c>
      <c r="AZ416" t="s">
        <v>786</v>
      </c>
      <c r="BA416" t="s"/>
      <c r="BB416" t="n">
        <v>972851</v>
      </c>
      <c r="BC416" t="n">
        <v>13.442538</v>
      </c>
      <c r="BD416" t="n">
        <v>52.50435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790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169.15</v>
      </c>
      <c r="L417" t="s">
        <v>76</v>
      </c>
      <c r="M417" t="s"/>
      <c r="N417" t="s">
        <v>121</v>
      </c>
      <c r="O417" t="s">
        <v>78</v>
      </c>
      <c r="P417" t="s">
        <v>790</v>
      </c>
      <c r="Q417" t="s"/>
      <c r="R417" t="s">
        <v>109</v>
      </c>
      <c r="S417" t="s">
        <v>791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HYPERLINK("https://hotelmonitor-cachepage.eclerx.com/savepage/tk_1543494692254781_sr_2095.html","info")</f>
        <v/>
      </c>
      <c r="AA417" t="n">
        <v>-6074109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88</v>
      </c>
      <c r="AO417" t="s"/>
      <c r="AP417" t="n">
        <v>58</v>
      </c>
      <c r="AQ417" t="s">
        <v>89</v>
      </c>
      <c r="AR417" t="s"/>
      <c r="AS417" t="s"/>
      <c r="AT417" t="s">
        <v>90</v>
      </c>
      <c r="AU417" t="s"/>
      <c r="AV417" t="s"/>
      <c r="AW417" t="s"/>
      <c r="AX417" t="s"/>
      <c r="AY417" t="n">
        <v>6074109</v>
      </c>
      <c r="AZ417" t="s">
        <v>792</v>
      </c>
      <c r="BA417" t="s"/>
      <c r="BB417" t="n">
        <v>70898</v>
      </c>
      <c r="BC417" t="n">
        <v>13.39133</v>
      </c>
      <c r="BD417" t="n">
        <v>52.51183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790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169.16</v>
      </c>
      <c r="L418" t="s">
        <v>76</v>
      </c>
      <c r="M418" t="s"/>
      <c r="N418" t="s">
        <v>793</v>
      </c>
      <c r="O418" t="s">
        <v>78</v>
      </c>
      <c r="P418" t="s">
        <v>790</v>
      </c>
      <c r="Q418" t="s"/>
      <c r="R418" t="s">
        <v>109</v>
      </c>
      <c r="S418" t="s">
        <v>794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HYPERLINK("https://hotelmonitor-cachepage.eclerx.com/savepage/tk_1543494692254781_sr_2095.html","info")</f>
        <v/>
      </c>
      <c r="AA418" t="n">
        <v>-6074109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88</v>
      </c>
      <c r="AO418" t="s"/>
      <c r="AP418" t="n">
        <v>58</v>
      </c>
      <c r="AQ418" t="s">
        <v>89</v>
      </c>
      <c r="AR418" t="s"/>
      <c r="AS418" t="s"/>
      <c r="AT418" t="s">
        <v>90</v>
      </c>
      <c r="AU418" t="s"/>
      <c r="AV418" t="s"/>
      <c r="AW418" t="s"/>
      <c r="AX418" t="s"/>
      <c r="AY418" t="n">
        <v>6074109</v>
      </c>
      <c r="AZ418" t="s">
        <v>792</v>
      </c>
      <c r="BA418" t="s"/>
      <c r="BB418" t="n">
        <v>70898</v>
      </c>
      <c r="BC418" t="n">
        <v>13.39133</v>
      </c>
      <c r="BD418" t="n">
        <v>52.51183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790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244.76</v>
      </c>
      <c r="L419" t="s">
        <v>76</v>
      </c>
      <c r="M419" t="s"/>
      <c r="N419" t="s">
        <v>795</v>
      </c>
      <c r="O419" t="s">
        <v>78</v>
      </c>
      <c r="P419" t="s">
        <v>790</v>
      </c>
      <c r="Q419" t="s"/>
      <c r="R419" t="s">
        <v>109</v>
      </c>
      <c r="S419" t="s">
        <v>796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HYPERLINK("https://hotelmonitor-cachepage.eclerx.com/savepage/tk_1543494692254781_sr_2095.html","info")</f>
        <v/>
      </c>
      <c r="AA419" t="n">
        <v>-6074109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88</v>
      </c>
      <c r="AO419" t="s"/>
      <c r="AP419" t="n">
        <v>58</v>
      </c>
      <c r="AQ419" t="s">
        <v>89</v>
      </c>
      <c r="AR419" t="s"/>
      <c r="AS419" t="s"/>
      <c r="AT419" t="s">
        <v>90</v>
      </c>
      <c r="AU419" t="s"/>
      <c r="AV419" t="s"/>
      <c r="AW419" t="s"/>
      <c r="AX419" t="s"/>
      <c r="AY419" t="n">
        <v>6074109</v>
      </c>
      <c r="AZ419" t="s">
        <v>792</v>
      </c>
      <c r="BA419" t="s"/>
      <c r="BB419" t="n">
        <v>70898</v>
      </c>
      <c r="BC419" t="n">
        <v>13.39133</v>
      </c>
      <c r="BD419" t="n">
        <v>52.51183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797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93</v>
      </c>
      <c r="L420" t="s">
        <v>76</v>
      </c>
      <c r="M420" t="s"/>
      <c r="N420" t="s">
        <v>169</v>
      </c>
      <c r="O420" t="s">
        <v>78</v>
      </c>
      <c r="P420" t="s">
        <v>797</v>
      </c>
      <c r="Q420" t="s"/>
      <c r="R420" t="s">
        <v>80</v>
      </c>
      <c r="S420" t="s">
        <v>798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HYPERLINK("https://hotelmonitor-cachepage.eclerx.com/savepage/tk_15434946113276093_sr_2095.html","info")</f>
        <v/>
      </c>
      <c r="AA420" t="n">
        <v>-2071501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88</v>
      </c>
      <c r="AO420" t="s"/>
      <c r="AP420" t="n">
        <v>8</v>
      </c>
      <c r="AQ420" t="s">
        <v>89</v>
      </c>
      <c r="AR420" t="s"/>
      <c r="AS420" t="s"/>
      <c r="AT420" t="s">
        <v>90</v>
      </c>
      <c r="AU420" t="s"/>
      <c r="AV420" t="s"/>
      <c r="AW420" t="s"/>
      <c r="AX420" t="s"/>
      <c r="AY420" t="n">
        <v>2071501</v>
      </c>
      <c r="AZ420" t="s">
        <v>799</v>
      </c>
      <c r="BA420" t="s"/>
      <c r="BB420" t="n">
        <v>64007</v>
      </c>
      <c r="BC420" t="n">
        <v>13.44132</v>
      </c>
      <c r="BD420" t="n">
        <v>52.61431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797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108</v>
      </c>
      <c r="L421" t="s">
        <v>76</v>
      </c>
      <c r="M421" t="s"/>
      <c r="N421" t="s">
        <v>303</v>
      </c>
      <c r="O421" t="s">
        <v>78</v>
      </c>
      <c r="P421" t="s">
        <v>797</v>
      </c>
      <c r="Q421" t="s"/>
      <c r="R421" t="s">
        <v>80</v>
      </c>
      <c r="S421" t="s">
        <v>783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HYPERLINK("https://hotelmonitor-cachepage.eclerx.com/savepage/tk_15434946113276093_sr_2095.html","info")</f>
        <v/>
      </c>
      <c r="AA421" t="n">
        <v>-2071501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88</v>
      </c>
      <c r="AO421" t="s"/>
      <c r="AP421" t="n">
        <v>8</v>
      </c>
      <c r="AQ421" t="s">
        <v>89</v>
      </c>
      <c r="AR421" t="s"/>
      <c r="AS421" t="s"/>
      <c r="AT421" t="s">
        <v>90</v>
      </c>
      <c r="AU421" t="s"/>
      <c r="AV421" t="s"/>
      <c r="AW421" t="s"/>
      <c r="AX421" t="s"/>
      <c r="AY421" t="n">
        <v>2071501</v>
      </c>
      <c r="AZ421" t="s">
        <v>799</v>
      </c>
      <c r="BA421" t="s"/>
      <c r="BB421" t="n">
        <v>64007</v>
      </c>
      <c r="BC421" t="n">
        <v>13.44132</v>
      </c>
      <c r="BD421" t="n">
        <v>52.61431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797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108</v>
      </c>
      <c r="L422" t="s">
        <v>76</v>
      </c>
      <c r="M422" t="s"/>
      <c r="N422" t="s">
        <v>259</v>
      </c>
      <c r="O422" t="s">
        <v>78</v>
      </c>
      <c r="P422" t="s">
        <v>797</v>
      </c>
      <c r="Q422" t="s"/>
      <c r="R422" t="s">
        <v>80</v>
      </c>
      <c r="S422" t="s">
        <v>783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HYPERLINK("https://hotelmonitor-cachepage.eclerx.com/savepage/tk_15434946113276093_sr_2095.html","info")</f>
        <v/>
      </c>
      <c r="AA422" t="n">
        <v>-2071501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88</v>
      </c>
      <c r="AO422" t="s"/>
      <c r="AP422" t="n">
        <v>8</v>
      </c>
      <c r="AQ422" t="s">
        <v>89</v>
      </c>
      <c r="AR422" t="s"/>
      <c r="AS422" t="s"/>
      <c r="AT422" t="s">
        <v>90</v>
      </c>
      <c r="AU422" t="s"/>
      <c r="AV422" t="s"/>
      <c r="AW422" t="s"/>
      <c r="AX422" t="s"/>
      <c r="AY422" t="n">
        <v>2071501</v>
      </c>
      <c r="AZ422" t="s">
        <v>799</v>
      </c>
      <c r="BA422" t="s"/>
      <c r="BB422" t="n">
        <v>64007</v>
      </c>
      <c r="BC422" t="n">
        <v>13.44132</v>
      </c>
      <c r="BD422" t="n">
        <v>52.61431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800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209</v>
      </c>
      <c r="L423" t="s">
        <v>76</v>
      </c>
      <c r="M423" t="s"/>
      <c r="N423" t="s">
        <v>259</v>
      </c>
      <c r="O423" t="s">
        <v>78</v>
      </c>
      <c r="P423" t="s">
        <v>800</v>
      </c>
      <c r="Q423" t="s"/>
      <c r="R423" t="s">
        <v>109</v>
      </c>
      <c r="S423" t="s">
        <v>312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HYPERLINK("https://hotelmonitor-cachepage.eclerx.com/savepage/tk_15434948002717597_sr_2095.html","info")</f>
        <v/>
      </c>
      <c r="AA423" t="n">
        <v>-2071784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88</v>
      </c>
      <c r="AO423" t="s"/>
      <c r="AP423" t="n">
        <v>118</v>
      </c>
      <c r="AQ423" t="s">
        <v>89</v>
      </c>
      <c r="AR423" t="s"/>
      <c r="AS423" t="s"/>
      <c r="AT423" t="s">
        <v>90</v>
      </c>
      <c r="AU423" t="s"/>
      <c r="AV423" t="s"/>
      <c r="AW423" t="s"/>
      <c r="AX423" t="s"/>
      <c r="AY423" t="n">
        <v>2071784</v>
      </c>
      <c r="AZ423" t="s">
        <v>801</v>
      </c>
      <c r="BA423" t="s"/>
      <c r="BB423" t="n">
        <v>447746</v>
      </c>
      <c r="BC423" t="n">
        <v>13.39125</v>
      </c>
      <c r="BD423" t="n">
        <v>52.528396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802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172.15</v>
      </c>
      <c r="L424" t="s">
        <v>76</v>
      </c>
      <c r="M424" t="s"/>
      <c r="N424" t="s">
        <v>803</v>
      </c>
      <c r="O424" t="s">
        <v>78</v>
      </c>
      <c r="P424" t="s">
        <v>802</v>
      </c>
      <c r="Q424" t="s"/>
      <c r="R424" t="s">
        <v>80</v>
      </c>
      <c r="S424" t="s">
        <v>804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HYPERLINK("https://hotelmonitor-cachepage.eclerx.com/savepage/tk_15434947039308455_sr_2095.html","info")</f>
        <v/>
      </c>
      <c r="AA424" t="n">
        <v>-2181242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88</v>
      </c>
      <c r="AO424" t="s"/>
      <c r="AP424" t="n">
        <v>65</v>
      </c>
      <c r="AQ424" t="s">
        <v>89</v>
      </c>
      <c r="AR424" t="s"/>
      <c r="AS424" t="s"/>
      <c r="AT424" t="s">
        <v>90</v>
      </c>
      <c r="AU424" t="s"/>
      <c r="AV424" t="s"/>
      <c r="AW424" t="s"/>
      <c r="AX424" t="s"/>
      <c r="AY424" t="n">
        <v>2181242</v>
      </c>
      <c r="AZ424" t="s">
        <v>805</v>
      </c>
      <c r="BA424" t="s"/>
      <c r="BB424" t="n">
        <v>146210</v>
      </c>
      <c r="BC424" t="n">
        <v>13.3621</v>
      </c>
      <c r="BD424" t="n">
        <v>52.49754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802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185.23</v>
      </c>
      <c r="L425" t="s">
        <v>76</v>
      </c>
      <c r="M425" t="s"/>
      <c r="N425" t="s">
        <v>806</v>
      </c>
      <c r="O425" t="s">
        <v>78</v>
      </c>
      <c r="P425" t="s">
        <v>802</v>
      </c>
      <c r="Q425" t="s"/>
      <c r="R425" t="s">
        <v>80</v>
      </c>
      <c r="S425" t="s">
        <v>807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HYPERLINK("https://hotelmonitor-cachepage.eclerx.com/savepage/tk_15434947039308455_sr_2095.html","info")</f>
        <v/>
      </c>
      <c r="AA425" t="n">
        <v>-2181242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88</v>
      </c>
      <c r="AO425" t="s"/>
      <c r="AP425" t="n">
        <v>65</v>
      </c>
      <c r="AQ425" t="s">
        <v>89</v>
      </c>
      <c r="AR425" t="s"/>
      <c r="AS425" t="s"/>
      <c r="AT425" t="s">
        <v>90</v>
      </c>
      <c r="AU425" t="s"/>
      <c r="AV425" t="s"/>
      <c r="AW425" t="s"/>
      <c r="AX425" t="s"/>
      <c r="AY425" t="n">
        <v>2181242</v>
      </c>
      <c r="AZ425" t="s">
        <v>805</v>
      </c>
      <c r="BA425" t="s"/>
      <c r="BB425" t="n">
        <v>146210</v>
      </c>
      <c r="BC425" t="n">
        <v>13.3621</v>
      </c>
      <c r="BD425" t="n">
        <v>52.49754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802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230.23</v>
      </c>
      <c r="L426" t="s">
        <v>76</v>
      </c>
      <c r="M426" t="s"/>
      <c r="N426" t="s">
        <v>808</v>
      </c>
      <c r="O426" t="s">
        <v>78</v>
      </c>
      <c r="P426" t="s">
        <v>802</v>
      </c>
      <c r="Q426" t="s"/>
      <c r="R426" t="s">
        <v>80</v>
      </c>
      <c r="S426" t="s">
        <v>809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HYPERLINK("https://hotelmonitor-cachepage.eclerx.com/savepage/tk_15434947039308455_sr_2095.html","info")</f>
        <v/>
      </c>
      <c r="AA426" t="n">
        <v>-2181242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88</v>
      </c>
      <c r="AO426" t="s"/>
      <c r="AP426" t="n">
        <v>65</v>
      </c>
      <c r="AQ426" t="s">
        <v>89</v>
      </c>
      <c r="AR426" t="s"/>
      <c r="AS426" t="s"/>
      <c r="AT426" t="s">
        <v>90</v>
      </c>
      <c r="AU426" t="s"/>
      <c r="AV426" t="s"/>
      <c r="AW426" t="s"/>
      <c r="AX426" t="s"/>
      <c r="AY426" t="n">
        <v>2181242</v>
      </c>
      <c r="AZ426" t="s">
        <v>805</v>
      </c>
      <c r="BA426" t="s"/>
      <c r="BB426" t="n">
        <v>146210</v>
      </c>
      <c r="BC426" t="n">
        <v>13.3621</v>
      </c>
      <c r="BD426" t="n">
        <v>52.49754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810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149</v>
      </c>
      <c r="L427" t="s">
        <v>76</v>
      </c>
      <c r="M427" t="s"/>
      <c r="N427" t="s">
        <v>121</v>
      </c>
      <c r="O427" t="s">
        <v>78</v>
      </c>
      <c r="P427" t="s">
        <v>810</v>
      </c>
      <c r="Q427" t="s"/>
      <c r="R427" t="s">
        <v>109</v>
      </c>
      <c r="S427" t="s">
        <v>188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HYPERLINK("https://hotelmonitor-cachepage.eclerx.com/savepage/tk_15434947593215876_sr_2095.html","info")</f>
        <v/>
      </c>
      <c r="AA427" t="n">
        <v>-2929645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88</v>
      </c>
      <c r="AO427" t="s"/>
      <c r="AP427" t="n">
        <v>93</v>
      </c>
      <c r="AQ427" t="s">
        <v>89</v>
      </c>
      <c r="AR427" t="s"/>
      <c r="AS427" t="s"/>
      <c r="AT427" t="s">
        <v>90</v>
      </c>
      <c r="AU427" t="s"/>
      <c r="AV427" t="s"/>
      <c r="AW427" t="s"/>
      <c r="AX427" t="s"/>
      <c r="AY427" t="n">
        <v>2929645</v>
      </c>
      <c r="AZ427" t="s">
        <v>811</v>
      </c>
      <c r="BA427" t="s"/>
      <c r="BB427" t="n">
        <v>30532</v>
      </c>
      <c r="BC427" t="n">
        <v>13.3933</v>
      </c>
      <c r="BD427" t="n">
        <v>52.510828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810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159</v>
      </c>
      <c r="L428" t="s">
        <v>76</v>
      </c>
      <c r="M428" t="s"/>
      <c r="N428" t="s">
        <v>169</v>
      </c>
      <c r="O428" t="s">
        <v>78</v>
      </c>
      <c r="P428" t="s">
        <v>810</v>
      </c>
      <c r="Q428" t="s"/>
      <c r="R428" t="s">
        <v>109</v>
      </c>
      <c r="S428" t="s">
        <v>320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HYPERLINK("https://hotelmonitor-cachepage.eclerx.com/savepage/tk_15434947593215876_sr_2095.html","info")</f>
        <v/>
      </c>
      <c r="AA428" t="n">
        <v>-2929645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88</v>
      </c>
      <c r="AO428" t="s"/>
      <c r="AP428" t="n">
        <v>93</v>
      </c>
      <c r="AQ428" t="s">
        <v>89</v>
      </c>
      <c r="AR428" t="s"/>
      <c r="AS428" t="s"/>
      <c r="AT428" t="s">
        <v>90</v>
      </c>
      <c r="AU428" t="s"/>
      <c r="AV428" t="s"/>
      <c r="AW428" t="s"/>
      <c r="AX428" t="s"/>
      <c r="AY428" t="n">
        <v>2929645</v>
      </c>
      <c r="AZ428" t="s">
        <v>811</v>
      </c>
      <c r="BA428" t="s"/>
      <c r="BB428" t="n">
        <v>30532</v>
      </c>
      <c r="BC428" t="n">
        <v>13.3933</v>
      </c>
      <c r="BD428" t="n">
        <v>52.510828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812</v>
      </c>
      <c r="F429" t="n">
        <v>1765647</v>
      </c>
      <c r="G429" t="s">
        <v>74</v>
      </c>
      <c r="H429" t="s">
        <v>75</v>
      </c>
      <c r="I429" t="s"/>
      <c r="J429" t="s">
        <v>74</v>
      </c>
      <c r="K429" t="n">
        <v>141</v>
      </c>
      <c r="L429" t="s">
        <v>76</v>
      </c>
      <c r="M429" t="s"/>
      <c r="N429" t="s">
        <v>707</v>
      </c>
      <c r="O429" t="s">
        <v>78</v>
      </c>
      <c r="P429" t="s">
        <v>813</v>
      </c>
      <c r="Q429" t="s"/>
      <c r="R429" t="s">
        <v>103</v>
      </c>
      <c r="S429" t="s">
        <v>814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HYPERLINK("https://hotelmonitor-cachepage.eclerx.com/savepage/tk_1543494636910396_sr_2095.html","info")</f>
        <v/>
      </c>
      <c r="AA429" t="n">
        <v>228051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88</v>
      </c>
      <c r="AO429" t="s"/>
      <c r="AP429" t="n">
        <v>24</v>
      </c>
      <c r="AQ429" t="s">
        <v>89</v>
      </c>
      <c r="AR429" t="s"/>
      <c r="AS429" t="s"/>
      <c r="AT429" t="s">
        <v>90</v>
      </c>
      <c r="AU429" t="s"/>
      <c r="AV429" t="s"/>
      <c r="AW429" t="s"/>
      <c r="AX429" t="s"/>
      <c r="AY429" t="n">
        <v>1626213</v>
      </c>
      <c r="AZ429" t="s">
        <v>815</v>
      </c>
      <c r="BA429" t="s"/>
      <c r="BB429" t="n">
        <v>4</v>
      </c>
      <c r="BC429" t="n">
        <v>13.280307</v>
      </c>
      <c r="BD429" t="n">
        <v>52.506748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812</v>
      </c>
      <c r="F430" t="n">
        <v>1765647</v>
      </c>
      <c r="G430" t="s">
        <v>74</v>
      </c>
      <c r="H430" t="s">
        <v>75</v>
      </c>
      <c r="I430" t="s"/>
      <c r="J430" t="s">
        <v>74</v>
      </c>
      <c r="K430" t="n">
        <v>141</v>
      </c>
      <c r="L430" t="s">
        <v>76</v>
      </c>
      <c r="M430" t="s"/>
      <c r="N430" t="s">
        <v>816</v>
      </c>
      <c r="O430" t="s">
        <v>78</v>
      </c>
      <c r="P430" t="s">
        <v>813</v>
      </c>
      <c r="Q430" t="s"/>
      <c r="R430" t="s">
        <v>103</v>
      </c>
      <c r="S430" t="s">
        <v>814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HYPERLINK("https://hotelmonitor-cachepage.eclerx.com/savepage/tk_1543494636910396_sr_2095.html","info")</f>
        <v/>
      </c>
      <c r="AA430" t="n">
        <v>228051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88</v>
      </c>
      <c r="AO430" t="s"/>
      <c r="AP430" t="n">
        <v>24</v>
      </c>
      <c r="AQ430" t="s">
        <v>89</v>
      </c>
      <c r="AR430" t="s"/>
      <c r="AS430" t="s"/>
      <c r="AT430" t="s">
        <v>90</v>
      </c>
      <c r="AU430" t="s"/>
      <c r="AV430" t="s"/>
      <c r="AW430" t="s"/>
      <c r="AX430" t="s"/>
      <c r="AY430" t="n">
        <v>1626213</v>
      </c>
      <c r="AZ430" t="s">
        <v>815</v>
      </c>
      <c r="BA430" t="s"/>
      <c r="BB430" t="n">
        <v>4</v>
      </c>
      <c r="BC430" t="n">
        <v>13.280307</v>
      </c>
      <c r="BD430" t="n">
        <v>52.506748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812</v>
      </c>
      <c r="F431" t="n">
        <v>1765647</v>
      </c>
      <c r="G431" t="s">
        <v>74</v>
      </c>
      <c r="H431" t="s">
        <v>75</v>
      </c>
      <c r="I431" t="s"/>
      <c r="J431" t="s">
        <v>74</v>
      </c>
      <c r="K431" t="n">
        <v>141</v>
      </c>
      <c r="L431" t="s">
        <v>76</v>
      </c>
      <c r="M431" t="s"/>
      <c r="N431" t="s">
        <v>141</v>
      </c>
      <c r="O431" t="s">
        <v>78</v>
      </c>
      <c r="P431" t="s">
        <v>813</v>
      </c>
      <c r="Q431" t="s"/>
      <c r="R431" t="s">
        <v>103</v>
      </c>
      <c r="S431" t="s">
        <v>814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HYPERLINK("https://hotelmonitor-cachepage.eclerx.com/savepage/tk_1543494636910396_sr_2095.html","info")</f>
        <v/>
      </c>
      <c r="AA431" t="n">
        <v>228051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88</v>
      </c>
      <c r="AO431" t="s"/>
      <c r="AP431" t="n">
        <v>24</v>
      </c>
      <c r="AQ431" t="s">
        <v>89</v>
      </c>
      <c r="AR431" t="s"/>
      <c r="AS431" t="s"/>
      <c r="AT431" t="s">
        <v>90</v>
      </c>
      <c r="AU431" t="s"/>
      <c r="AV431" t="s"/>
      <c r="AW431" t="s"/>
      <c r="AX431" t="s"/>
      <c r="AY431" t="n">
        <v>1626213</v>
      </c>
      <c r="AZ431" t="s">
        <v>815</v>
      </c>
      <c r="BA431" t="s"/>
      <c r="BB431" t="n">
        <v>4</v>
      </c>
      <c r="BC431" t="n">
        <v>13.280307</v>
      </c>
      <c r="BD431" t="n">
        <v>52.506748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812</v>
      </c>
      <c r="F432" t="n">
        <v>1765647</v>
      </c>
      <c r="G432" t="s">
        <v>74</v>
      </c>
      <c r="H432" t="s">
        <v>75</v>
      </c>
      <c r="I432" t="s"/>
      <c r="J432" t="s">
        <v>74</v>
      </c>
      <c r="K432" t="n">
        <v>163</v>
      </c>
      <c r="L432" t="s">
        <v>76</v>
      </c>
      <c r="M432" t="s"/>
      <c r="N432" t="s">
        <v>707</v>
      </c>
      <c r="O432" t="s">
        <v>78</v>
      </c>
      <c r="P432" t="s">
        <v>813</v>
      </c>
      <c r="Q432" t="s"/>
      <c r="R432" t="s">
        <v>103</v>
      </c>
      <c r="S432" t="s">
        <v>146</v>
      </c>
      <c r="T432" t="s">
        <v>82</v>
      </c>
      <c r="U432" t="s"/>
      <c r="V432" t="s">
        <v>83</v>
      </c>
      <c r="W432" t="s">
        <v>98</v>
      </c>
      <c r="X432" t="s"/>
      <c r="Y432" t="s">
        <v>85</v>
      </c>
      <c r="Z432">
        <f>HYPERLINK("https://hotelmonitor-cachepage.eclerx.com/savepage/tk_1543494636910396_sr_2095.html","info")</f>
        <v/>
      </c>
      <c r="AA432" t="n">
        <v>228051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88</v>
      </c>
      <c r="AO432" t="s"/>
      <c r="AP432" t="n">
        <v>24</v>
      </c>
      <c r="AQ432" t="s">
        <v>89</v>
      </c>
      <c r="AR432" t="s"/>
      <c r="AS432" t="s"/>
      <c r="AT432" t="s">
        <v>90</v>
      </c>
      <c r="AU432" t="s"/>
      <c r="AV432" t="s"/>
      <c r="AW432" t="s"/>
      <c r="AX432" t="s"/>
      <c r="AY432" t="n">
        <v>1626213</v>
      </c>
      <c r="AZ432" t="s">
        <v>815</v>
      </c>
      <c r="BA432" t="s"/>
      <c r="BB432" t="n">
        <v>4</v>
      </c>
      <c r="BC432" t="n">
        <v>13.280307</v>
      </c>
      <c r="BD432" t="n">
        <v>52.506748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812</v>
      </c>
      <c r="F433" t="n">
        <v>1765647</v>
      </c>
      <c r="G433" t="s">
        <v>74</v>
      </c>
      <c r="H433" t="s">
        <v>75</v>
      </c>
      <c r="I433" t="s"/>
      <c r="J433" t="s">
        <v>74</v>
      </c>
      <c r="K433" t="n">
        <v>163</v>
      </c>
      <c r="L433" t="s">
        <v>76</v>
      </c>
      <c r="M433" t="s"/>
      <c r="N433" t="s">
        <v>816</v>
      </c>
      <c r="O433" t="s">
        <v>78</v>
      </c>
      <c r="P433" t="s">
        <v>813</v>
      </c>
      <c r="Q433" t="s"/>
      <c r="R433" t="s">
        <v>103</v>
      </c>
      <c r="S433" t="s">
        <v>146</v>
      </c>
      <c r="T433" t="s">
        <v>82</v>
      </c>
      <c r="U433" t="s"/>
      <c r="V433" t="s">
        <v>83</v>
      </c>
      <c r="W433" t="s">
        <v>98</v>
      </c>
      <c r="X433" t="s"/>
      <c r="Y433" t="s">
        <v>85</v>
      </c>
      <c r="Z433">
        <f>HYPERLINK("https://hotelmonitor-cachepage.eclerx.com/savepage/tk_1543494636910396_sr_2095.html","info")</f>
        <v/>
      </c>
      <c r="AA433" t="n">
        <v>228051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88</v>
      </c>
      <c r="AO433" t="s"/>
      <c r="AP433" t="n">
        <v>24</v>
      </c>
      <c r="AQ433" t="s">
        <v>89</v>
      </c>
      <c r="AR433" t="s"/>
      <c r="AS433" t="s"/>
      <c r="AT433" t="s">
        <v>90</v>
      </c>
      <c r="AU433" t="s"/>
      <c r="AV433" t="s"/>
      <c r="AW433" t="s"/>
      <c r="AX433" t="s"/>
      <c r="AY433" t="n">
        <v>1626213</v>
      </c>
      <c r="AZ433" t="s">
        <v>815</v>
      </c>
      <c r="BA433" t="s"/>
      <c r="BB433" t="n">
        <v>4</v>
      </c>
      <c r="BC433" t="n">
        <v>13.280307</v>
      </c>
      <c r="BD433" t="n">
        <v>52.506748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812</v>
      </c>
      <c r="F434" t="n">
        <v>1765647</v>
      </c>
      <c r="G434" t="s">
        <v>74</v>
      </c>
      <c r="H434" t="s">
        <v>75</v>
      </c>
      <c r="I434" t="s"/>
      <c r="J434" t="s">
        <v>74</v>
      </c>
      <c r="K434" t="n">
        <v>163</v>
      </c>
      <c r="L434" t="s">
        <v>76</v>
      </c>
      <c r="M434" t="s"/>
      <c r="N434" t="s">
        <v>141</v>
      </c>
      <c r="O434" t="s">
        <v>78</v>
      </c>
      <c r="P434" t="s">
        <v>813</v>
      </c>
      <c r="Q434" t="s"/>
      <c r="R434" t="s">
        <v>103</v>
      </c>
      <c r="S434" t="s">
        <v>146</v>
      </c>
      <c r="T434" t="s">
        <v>82</v>
      </c>
      <c r="U434" t="s"/>
      <c r="V434" t="s">
        <v>83</v>
      </c>
      <c r="W434" t="s">
        <v>98</v>
      </c>
      <c r="X434" t="s"/>
      <c r="Y434" t="s">
        <v>85</v>
      </c>
      <c r="Z434">
        <f>HYPERLINK("https://hotelmonitor-cachepage.eclerx.com/savepage/tk_1543494636910396_sr_2095.html","info")</f>
        <v/>
      </c>
      <c r="AA434" t="n">
        <v>228051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88</v>
      </c>
      <c r="AO434" t="s"/>
      <c r="AP434" t="n">
        <v>24</v>
      </c>
      <c r="AQ434" t="s">
        <v>89</v>
      </c>
      <c r="AR434" t="s"/>
      <c r="AS434" t="s"/>
      <c r="AT434" t="s">
        <v>90</v>
      </c>
      <c r="AU434" t="s"/>
      <c r="AV434" t="s"/>
      <c r="AW434" t="s"/>
      <c r="AX434" t="s"/>
      <c r="AY434" t="n">
        <v>1626213</v>
      </c>
      <c r="AZ434" t="s">
        <v>815</v>
      </c>
      <c r="BA434" t="s"/>
      <c r="BB434" t="n">
        <v>4</v>
      </c>
      <c r="BC434" t="n">
        <v>13.280307</v>
      </c>
      <c r="BD434" t="n">
        <v>52.506748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817</v>
      </c>
      <c r="F435" t="n">
        <v>268688</v>
      </c>
      <c r="G435" t="s">
        <v>74</v>
      </c>
      <c r="H435" t="s">
        <v>75</v>
      </c>
      <c r="I435" t="s"/>
      <c r="J435" t="s">
        <v>74</v>
      </c>
      <c r="K435" t="n">
        <v>89</v>
      </c>
      <c r="L435" t="s">
        <v>76</v>
      </c>
      <c r="M435" t="s"/>
      <c r="N435" t="s">
        <v>169</v>
      </c>
      <c r="O435" t="s">
        <v>78</v>
      </c>
      <c r="P435" t="s">
        <v>818</v>
      </c>
      <c r="Q435" t="s"/>
      <c r="R435" t="s">
        <v>109</v>
      </c>
      <c r="S435" t="s">
        <v>301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HYPERLINK("https://hotelmonitor-cachepage.eclerx.com/savepage/tk_15434949246133337_sr_2095.html","info")</f>
        <v/>
      </c>
      <c r="AA435" t="n">
        <v>77314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88</v>
      </c>
      <c r="AO435" t="s"/>
      <c r="AP435" t="n">
        <v>191</v>
      </c>
      <c r="AQ435" t="s">
        <v>89</v>
      </c>
      <c r="AR435" t="s"/>
      <c r="AS435" t="s"/>
      <c r="AT435" t="s">
        <v>90</v>
      </c>
      <c r="AU435" t="s"/>
      <c r="AV435" t="s"/>
      <c r="AW435" t="s"/>
      <c r="AX435" t="s"/>
      <c r="AY435" t="n">
        <v>1107385</v>
      </c>
      <c r="AZ435" t="s">
        <v>819</v>
      </c>
      <c r="BA435" t="s"/>
      <c r="BB435" t="n">
        <v>51962</v>
      </c>
      <c r="BC435" t="n">
        <v>13.46308</v>
      </c>
      <c r="BD435" t="n">
        <v>52.437403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817</v>
      </c>
      <c r="F436" t="n">
        <v>268688</v>
      </c>
      <c r="G436" t="s">
        <v>74</v>
      </c>
      <c r="H436" t="s">
        <v>75</v>
      </c>
      <c r="I436" t="s"/>
      <c r="J436" t="s">
        <v>74</v>
      </c>
      <c r="K436" t="n">
        <v>99</v>
      </c>
      <c r="L436" t="s">
        <v>76</v>
      </c>
      <c r="M436" t="s"/>
      <c r="N436" t="s">
        <v>259</v>
      </c>
      <c r="O436" t="s">
        <v>78</v>
      </c>
      <c r="P436" t="s">
        <v>818</v>
      </c>
      <c r="Q436" t="s"/>
      <c r="R436" t="s">
        <v>109</v>
      </c>
      <c r="S436" t="s">
        <v>274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HYPERLINK("https://hotelmonitor-cachepage.eclerx.com/savepage/tk_15434949246133337_sr_2095.html","info")</f>
        <v/>
      </c>
      <c r="AA436" t="n">
        <v>77314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88</v>
      </c>
      <c r="AO436" t="s"/>
      <c r="AP436" t="n">
        <v>191</v>
      </c>
      <c r="AQ436" t="s">
        <v>89</v>
      </c>
      <c r="AR436" t="s"/>
      <c r="AS436" t="s"/>
      <c r="AT436" t="s">
        <v>90</v>
      </c>
      <c r="AU436" t="s"/>
      <c r="AV436" t="s"/>
      <c r="AW436" t="s"/>
      <c r="AX436" t="s"/>
      <c r="AY436" t="n">
        <v>1107385</v>
      </c>
      <c r="AZ436" t="s">
        <v>819</v>
      </c>
      <c r="BA436" t="s"/>
      <c r="BB436" t="n">
        <v>51962</v>
      </c>
      <c r="BC436" t="n">
        <v>13.46308</v>
      </c>
      <c r="BD436" t="n">
        <v>52.437403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817</v>
      </c>
      <c r="F437" t="n">
        <v>268688</v>
      </c>
      <c r="G437" t="s">
        <v>74</v>
      </c>
      <c r="H437" t="s">
        <v>75</v>
      </c>
      <c r="I437" t="s"/>
      <c r="J437" t="s">
        <v>74</v>
      </c>
      <c r="K437" t="n">
        <v>109</v>
      </c>
      <c r="L437" t="s">
        <v>76</v>
      </c>
      <c r="M437" t="s"/>
      <c r="N437" t="s">
        <v>679</v>
      </c>
      <c r="O437" t="s">
        <v>78</v>
      </c>
      <c r="P437" t="s">
        <v>818</v>
      </c>
      <c r="Q437" t="s"/>
      <c r="R437" t="s">
        <v>109</v>
      </c>
      <c r="S437" t="s">
        <v>277</v>
      </c>
      <c r="T437" t="s">
        <v>82</v>
      </c>
      <c r="U437" t="s"/>
      <c r="V437" t="s">
        <v>83</v>
      </c>
      <c r="W437" t="s">
        <v>98</v>
      </c>
      <c r="X437" t="s"/>
      <c r="Y437" t="s">
        <v>85</v>
      </c>
      <c r="Z437">
        <f>HYPERLINK("https://hotelmonitor-cachepage.eclerx.com/savepage/tk_15434949246133337_sr_2095.html","info")</f>
        <v/>
      </c>
      <c r="AA437" t="n">
        <v>77314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88</v>
      </c>
      <c r="AO437" t="s"/>
      <c r="AP437" t="n">
        <v>191</v>
      </c>
      <c r="AQ437" t="s">
        <v>89</v>
      </c>
      <c r="AR437" t="s"/>
      <c r="AS437" t="s"/>
      <c r="AT437" t="s">
        <v>90</v>
      </c>
      <c r="AU437" t="s"/>
      <c r="AV437" t="s"/>
      <c r="AW437" t="s"/>
      <c r="AX437" t="s"/>
      <c r="AY437" t="n">
        <v>1107385</v>
      </c>
      <c r="AZ437" t="s">
        <v>819</v>
      </c>
      <c r="BA437" t="s"/>
      <c r="BB437" t="n">
        <v>51962</v>
      </c>
      <c r="BC437" t="n">
        <v>13.46308</v>
      </c>
      <c r="BD437" t="n">
        <v>52.437403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817</v>
      </c>
      <c r="F438" t="n">
        <v>268688</v>
      </c>
      <c r="G438" t="s">
        <v>74</v>
      </c>
      <c r="H438" t="s">
        <v>75</v>
      </c>
      <c r="I438" t="s"/>
      <c r="J438" t="s">
        <v>74</v>
      </c>
      <c r="K438" t="n">
        <v>109</v>
      </c>
      <c r="L438" t="s">
        <v>76</v>
      </c>
      <c r="M438" t="s"/>
      <c r="N438" t="s">
        <v>820</v>
      </c>
      <c r="O438" t="s">
        <v>78</v>
      </c>
      <c r="P438" t="s">
        <v>818</v>
      </c>
      <c r="Q438" t="s"/>
      <c r="R438" t="s">
        <v>109</v>
      </c>
      <c r="S438" t="s">
        <v>277</v>
      </c>
      <c r="T438" t="s">
        <v>82</v>
      </c>
      <c r="U438" t="s"/>
      <c r="V438" t="s">
        <v>83</v>
      </c>
      <c r="W438" t="s">
        <v>98</v>
      </c>
      <c r="X438" t="s"/>
      <c r="Y438" t="s">
        <v>85</v>
      </c>
      <c r="Z438">
        <f>HYPERLINK("https://hotelmonitor-cachepage.eclerx.com/savepage/tk_15434949246133337_sr_2095.html","info")</f>
        <v/>
      </c>
      <c r="AA438" t="n">
        <v>77314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88</v>
      </c>
      <c r="AO438" t="s"/>
      <c r="AP438" t="n">
        <v>191</v>
      </c>
      <c r="AQ438" t="s">
        <v>89</v>
      </c>
      <c r="AR438" t="s"/>
      <c r="AS438" t="s"/>
      <c r="AT438" t="s">
        <v>90</v>
      </c>
      <c r="AU438" t="s"/>
      <c r="AV438" t="s"/>
      <c r="AW438" t="s"/>
      <c r="AX438" t="s"/>
      <c r="AY438" t="n">
        <v>1107385</v>
      </c>
      <c r="AZ438" t="s">
        <v>819</v>
      </c>
      <c r="BA438" t="s"/>
      <c r="BB438" t="n">
        <v>51962</v>
      </c>
      <c r="BC438" t="n">
        <v>13.46308</v>
      </c>
      <c r="BD438" t="n">
        <v>52.437403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821</v>
      </c>
      <c r="F439" t="n">
        <v>485279</v>
      </c>
      <c r="G439" t="s">
        <v>74</v>
      </c>
      <c r="H439" t="s">
        <v>75</v>
      </c>
      <c r="I439" t="s"/>
      <c r="J439" t="s">
        <v>74</v>
      </c>
      <c r="K439" t="n">
        <v>145.95</v>
      </c>
      <c r="L439" t="s">
        <v>76</v>
      </c>
      <c r="M439" t="s"/>
      <c r="N439" t="s">
        <v>822</v>
      </c>
      <c r="O439" t="s">
        <v>78</v>
      </c>
      <c r="P439" t="s">
        <v>823</v>
      </c>
      <c r="Q439" t="s"/>
      <c r="R439" t="s">
        <v>193</v>
      </c>
      <c r="S439" t="s">
        <v>824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HYPERLINK("https://hotelmonitor-cachepage.eclerx.com/savepage/tk_15434948549945097_sr_2095.html","info")</f>
        <v/>
      </c>
      <c r="AA439" t="n">
        <v>9072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88</v>
      </c>
      <c r="AO439" t="s"/>
      <c r="AP439" t="n">
        <v>152</v>
      </c>
      <c r="AQ439" t="s">
        <v>89</v>
      </c>
      <c r="AR439" t="s"/>
      <c r="AS439" t="s"/>
      <c r="AT439" t="s">
        <v>90</v>
      </c>
      <c r="AU439" t="s"/>
      <c r="AV439" t="s"/>
      <c r="AW439" t="s"/>
      <c r="AX439" t="s"/>
      <c r="AY439" t="n">
        <v>1500764</v>
      </c>
      <c r="AZ439" t="s">
        <v>825</v>
      </c>
      <c r="BA439" t="s"/>
      <c r="BB439" t="n">
        <v>153493</v>
      </c>
      <c r="BC439" t="n">
        <v>13.376257</v>
      </c>
      <c r="BD439" t="n">
        <v>52.510875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821</v>
      </c>
      <c r="F440" t="n">
        <v>485279</v>
      </c>
      <c r="G440" t="s">
        <v>74</v>
      </c>
      <c r="H440" t="s">
        <v>75</v>
      </c>
      <c r="I440" t="s"/>
      <c r="J440" t="s">
        <v>74</v>
      </c>
      <c r="K440" t="n">
        <v>161.7</v>
      </c>
      <c r="L440" t="s">
        <v>76</v>
      </c>
      <c r="M440" t="s"/>
      <c r="N440" t="s">
        <v>826</v>
      </c>
      <c r="O440" t="s">
        <v>78</v>
      </c>
      <c r="P440" t="s">
        <v>823</v>
      </c>
      <c r="Q440" t="s"/>
      <c r="R440" t="s">
        <v>193</v>
      </c>
      <c r="S440" t="s">
        <v>827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HYPERLINK("https://hotelmonitor-cachepage.eclerx.com/savepage/tk_15434948549945097_sr_2095.html","info")</f>
        <v/>
      </c>
      <c r="AA440" t="n">
        <v>9072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88</v>
      </c>
      <c r="AO440" t="s"/>
      <c r="AP440" t="n">
        <v>152</v>
      </c>
      <c r="AQ440" t="s">
        <v>89</v>
      </c>
      <c r="AR440" t="s"/>
      <c r="AS440" t="s"/>
      <c r="AT440" t="s">
        <v>90</v>
      </c>
      <c r="AU440" t="s"/>
      <c r="AV440" t="s"/>
      <c r="AW440" t="s"/>
      <c r="AX440" t="s"/>
      <c r="AY440" t="n">
        <v>1500764</v>
      </c>
      <c r="AZ440" t="s">
        <v>825</v>
      </c>
      <c r="BA440" t="s"/>
      <c r="BB440" t="n">
        <v>153493</v>
      </c>
      <c r="BC440" t="n">
        <v>13.376257</v>
      </c>
      <c r="BD440" t="n">
        <v>52.510875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821</v>
      </c>
      <c r="F441" t="n">
        <v>485279</v>
      </c>
      <c r="G441" t="s">
        <v>74</v>
      </c>
      <c r="H441" t="s">
        <v>75</v>
      </c>
      <c r="I441" t="s"/>
      <c r="J441" t="s">
        <v>74</v>
      </c>
      <c r="K441" t="n">
        <v>177.45</v>
      </c>
      <c r="L441" t="s">
        <v>76</v>
      </c>
      <c r="M441" t="s"/>
      <c r="N441" t="s">
        <v>822</v>
      </c>
      <c r="O441" t="s">
        <v>78</v>
      </c>
      <c r="P441" t="s">
        <v>823</v>
      </c>
      <c r="Q441" t="s"/>
      <c r="R441" t="s">
        <v>193</v>
      </c>
      <c r="S441" t="s">
        <v>177</v>
      </c>
      <c r="T441" t="s">
        <v>82</v>
      </c>
      <c r="U441" t="s"/>
      <c r="V441" t="s">
        <v>83</v>
      </c>
      <c r="W441" t="s">
        <v>98</v>
      </c>
      <c r="X441" t="s"/>
      <c r="Y441" t="s">
        <v>85</v>
      </c>
      <c r="Z441">
        <f>HYPERLINK("https://hotelmonitor-cachepage.eclerx.com/savepage/tk_15434948549945097_sr_2095.html","info")</f>
        <v/>
      </c>
      <c r="AA441" t="n">
        <v>9072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88</v>
      </c>
      <c r="AO441" t="s"/>
      <c r="AP441" t="n">
        <v>152</v>
      </c>
      <c r="AQ441" t="s">
        <v>89</v>
      </c>
      <c r="AR441" t="s"/>
      <c r="AS441" t="s"/>
      <c r="AT441" t="s">
        <v>90</v>
      </c>
      <c r="AU441" t="s"/>
      <c r="AV441" t="s"/>
      <c r="AW441" t="s"/>
      <c r="AX441" t="s"/>
      <c r="AY441" t="n">
        <v>1500764</v>
      </c>
      <c r="AZ441" t="s">
        <v>825</v>
      </c>
      <c r="BA441" t="s"/>
      <c r="BB441" t="n">
        <v>153493</v>
      </c>
      <c r="BC441" t="n">
        <v>13.376257</v>
      </c>
      <c r="BD441" t="n">
        <v>52.510875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821</v>
      </c>
      <c r="F442" t="n">
        <v>485279</v>
      </c>
      <c r="G442" t="s">
        <v>74</v>
      </c>
      <c r="H442" t="s">
        <v>75</v>
      </c>
      <c r="I442" t="s"/>
      <c r="J442" t="s">
        <v>74</v>
      </c>
      <c r="K442" t="n">
        <v>177.45</v>
      </c>
      <c r="L442" t="s">
        <v>76</v>
      </c>
      <c r="M442" t="s"/>
      <c r="N442" t="s">
        <v>828</v>
      </c>
      <c r="O442" t="s">
        <v>78</v>
      </c>
      <c r="P442" t="s">
        <v>823</v>
      </c>
      <c r="Q442" t="s"/>
      <c r="R442" t="s">
        <v>193</v>
      </c>
      <c r="S442" t="s">
        <v>177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HYPERLINK("https://hotelmonitor-cachepage.eclerx.com/savepage/tk_15434948549945097_sr_2095.html","info")</f>
        <v/>
      </c>
      <c r="AA442" t="n">
        <v>9072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88</v>
      </c>
      <c r="AO442" t="s"/>
      <c r="AP442" t="n">
        <v>152</v>
      </c>
      <c r="AQ442" t="s">
        <v>89</v>
      </c>
      <c r="AR442" t="s"/>
      <c r="AS442" t="s"/>
      <c r="AT442" t="s">
        <v>90</v>
      </c>
      <c r="AU442" t="s"/>
      <c r="AV442" t="s"/>
      <c r="AW442" t="s"/>
      <c r="AX442" t="s"/>
      <c r="AY442" t="n">
        <v>1500764</v>
      </c>
      <c r="AZ442" t="s">
        <v>825</v>
      </c>
      <c r="BA442" t="s"/>
      <c r="BB442" t="n">
        <v>153493</v>
      </c>
      <c r="BC442" t="n">
        <v>13.376257</v>
      </c>
      <c r="BD442" t="n">
        <v>52.510875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821</v>
      </c>
      <c r="F443" t="n">
        <v>485279</v>
      </c>
      <c r="G443" t="s">
        <v>74</v>
      </c>
      <c r="H443" t="s">
        <v>75</v>
      </c>
      <c r="I443" t="s"/>
      <c r="J443" t="s">
        <v>74</v>
      </c>
      <c r="K443" t="n">
        <v>193.2</v>
      </c>
      <c r="L443" t="s">
        <v>76</v>
      </c>
      <c r="M443" t="s"/>
      <c r="N443" t="s">
        <v>826</v>
      </c>
      <c r="O443" t="s">
        <v>78</v>
      </c>
      <c r="P443" t="s">
        <v>823</v>
      </c>
      <c r="Q443" t="s"/>
      <c r="R443" t="s">
        <v>193</v>
      </c>
      <c r="S443" t="s">
        <v>180</v>
      </c>
      <c r="T443" t="s">
        <v>82</v>
      </c>
      <c r="U443" t="s"/>
      <c r="V443" t="s">
        <v>83</v>
      </c>
      <c r="W443" t="s">
        <v>98</v>
      </c>
      <c r="X443" t="s"/>
      <c r="Y443" t="s">
        <v>85</v>
      </c>
      <c r="Z443">
        <f>HYPERLINK("https://hotelmonitor-cachepage.eclerx.com/savepage/tk_15434948549945097_sr_2095.html","info")</f>
        <v/>
      </c>
      <c r="AA443" t="n">
        <v>9072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88</v>
      </c>
      <c r="AO443" t="s"/>
      <c r="AP443" t="n">
        <v>152</v>
      </c>
      <c r="AQ443" t="s">
        <v>89</v>
      </c>
      <c r="AR443" t="s"/>
      <c r="AS443" t="s"/>
      <c r="AT443" t="s">
        <v>90</v>
      </c>
      <c r="AU443" t="s"/>
      <c r="AV443" t="s"/>
      <c r="AW443" t="s"/>
      <c r="AX443" t="s"/>
      <c r="AY443" t="n">
        <v>1500764</v>
      </c>
      <c r="AZ443" t="s">
        <v>825</v>
      </c>
      <c r="BA443" t="s"/>
      <c r="BB443" t="n">
        <v>153493</v>
      </c>
      <c r="BC443" t="n">
        <v>13.376257</v>
      </c>
      <c r="BD443" t="n">
        <v>52.510875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821</v>
      </c>
      <c r="F444" t="n">
        <v>485279</v>
      </c>
      <c r="G444" t="s">
        <v>74</v>
      </c>
      <c r="H444" t="s">
        <v>75</v>
      </c>
      <c r="I444" t="s"/>
      <c r="J444" t="s">
        <v>74</v>
      </c>
      <c r="K444" t="n">
        <v>208.95</v>
      </c>
      <c r="L444" t="s">
        <v>76</v>
      </c>
      <c r="M444" t="s"/>
      <c r="N444" t="s">
        <v>828</v>
      </c>
      <c r="O444" t="s">
        <v>78</v>
      </c>
      <c r="P444" t="s">
        <v>823</v>
      </c>
      <c r="Q444" t="s"/>
      <c r="R444" t="s">
        <v>193</v>
      </c>
      <c r="S444" t="s">
        <v>357</v>
      </c>
      <c r="T444" t="s">
        <v>82</v>
      </c>
      <c r="U444" t="s"/>
      <c r="V444" t="s">
        <v>83</v>
      </c>
      <c r="W444" t="s">
        <v>98</v>
      </c>
      <c r="X444" t="s"/>
      <c r="Y444" t="s">
        <v>85</v>
      </c>
      <c r="Z444">
        <f>HYPERLINK("https://hotelmonitor-cachepage.eclerx.com/savepage/tk_15434948549945097_sr_2095.html","info")</f>
        <v/>
      </c>
      <c r="AA444" t="n">
        <v>9072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88</v>
      </c>
      <c r="AO444" t="s"/>
      <c r="AP444" t="n">
        <v>152</v>
      </c>
      <c r="AQ444" t="s">
        <v>89</v>
      </c>
      <c r="AR444" t="s"/>
      <c r="AS444" t="s"/>
      <c r="AT444" t="s">
        <v>90</v>
      </c>
      <c r="AU444" t="s"/>
      <c r="AV444" t="s"/>
      <c r="AW444" t="s"/>
      <c r="AX444" t="s"/>
      <c r="AY444" t="n">
        <v>1500764</v>
      </c>
      <c r="AZ444" t="s">
        <v>825</v>
      </c>
      <c r="BA444" t="s"/>
      <c r="BB444" t="n">
        <v>153493</v>
      </c>
      <c r="BC444" t="n">
        <v>13.376257</v>
      </c>
      <c r="BD444" t="n">
        <v>52.510875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821</v>
      </c>
      <c r="F445" t="n">
        <v>485279</v>
      </c>
      <c r="G445" t="s">
        <v>74</v>
      </c>
      <c r="H445" t="s">
        <v>75</v>
      </c>
      <c r="I445" t="s"/>
      <c r="J445" t="s">
        <v>74</v>
      </c>
      <c r="K445" t="n">
        <v>219.45</v>
      </c>
      <c r="L445" t="s">
        <v>76</v>
      </c>
      <c r="M445" t="s"/>
      <c r="N445" t="s">
        <v>829</v>
      </c>
      <c r="O445" t="s">
        <v>78</v>
      </c>
      <c r="P445" t="s">
        <v>823</v>
      </c>
      <c r="Q445" t="s"/>
      <c r="R445" t="s">
        <v>193</v>
      </c>
      <c r="S445" t="s">
        <v>202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HYPERLINK("https://hotelmonitor-cachepage.eclerx.com/savepage/tk_15434948549945097_sr_2095.html","info")</f>
        <v/>
      </c>
      <c r="AA445" t="n">
        <v>9072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88</v>
      </c>
      <c r="AO445" t="s"/>
      <c r="AP445" t="n">
        <v>152</v>
      </c>
      <c r="AQ445" t="s">
        <v>89</v>
      </c>
      <c r="AR445" t="s"/>
      <c r="AS445" t="s"/>
      <c r="AT445" t="s">
        <v>90</v>
      </c>
      <c r="AU445" t="s"/>
      <c r="AV445" t="s"/>
      <c r="AW445" t="s"/>
      <c r="AX445" t="s"/>
      <c r="AY445" t="n">
        <v>1500764</v>
      </c>
      <c r="AZ445" t="s">
        <v>825</v>
      </c>
      <c r="BA445" t="s"/>
      <c r="BB445" t="n">
        <v>153493</v>
      </c>
      <c r="BC445" t="n">
        <v>13.376257</v>
      </c>
      <c r="BD445" t="n">
        <v>52.510875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821</v>
      </c>
      <c r="F446" t="n">
        <v>485279</v>
      </c>
      <c r="G446" t="s">
        <v>74</v>
      </c>
      <c r="H446" t="s">
        <v>75</v>
      </c>
      <c r="I446" t="s"/>
      <c r="J446" t="s">
        <v>74</v>
      </c>
      <c r="K446" t="n">
        <v>271.95</v>
      </c>
      <c r="L446" t="s">
        <v>76</v>
      </c>
      <c r="M446" t="s"/>
      <c r="N446" t="s">
        <v>830</v>
      </c>
      <c r="O446" t="s">
        <v>78</v>
      </c>
      <c r="P446" t="s">
        <v>823</v>
      </c>
      <c r="Q446" t="s"/>
      <c r="R446" t="s">
        <v>193</v>
      </c>
      <c r="S446" t="s">
        <v>358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HYPERLINK("https://hotelmonitor-cachepage.eclerx.com/savepage/tk_15434948549945097_sr_2095.html","info")</f>
        <v/>
      </c>
      <c r="AA446" t="n">
        <v>9072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88</v>
      </c>
      <c r="AO446" t="s"/>
      <c r="AP446" t="n">
        <v>152</v>
      </c>
      <c r="AQ446" t="s">
        <v>89</v>
      </c>
      <c r="AR446" t="s"/>
      <c r="AS446" t="s"/>
      <c r="AT446" t="s">
        <v>90</v>
      </c>
      <c r="AU446" t="s"/>
      <c r="AV446" t="s"/>
      <c r="AW446" t="s"/>
      <c r="AX446" t="s"/>
      <c r="AY446" t="n">
        <v>1500764</v>
      </c>
      <c r="AZ446" t="s">
        <v>825</v>
      </c>
      <c r="BA446" t="s"/>
      <c r="BB446" t="n">
        <v>153493</v>
      </c>
      <c r="BC446" t="n">
        <v>13.376257</v>
      </c>
      <c r="BD446" t="n">
        <v>52.510875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821</v>
      </c>
      <c r="F447" t="n">
        <v>485279</v>
      </c>
      <c r="G447" t="s">
        <v>74</v>
      </c>
      <c r="H447" t="s">
        <v>75</v>
      </c>
      <c r="I447" t="s"/>
      <c r="J447" t="s">
        <v>74</v>
      </c>
      <c r="K447" t="n">
        <v>733.95</v>
      </c>
      <c r="L447" t="s">
        <v>76</v>
      </c>
      <c r="M447" t="s"/>
      <c r="N447" t="s">
        <v>831</v>
      </c>
      <c r="O447" t="s">
        <v>78</v>
      </c>
      <c r="P447" t="s">
        <v>823</v>
      </c>
      <c r="Q447" t="s"/>
      <c r="R447" t="s">
        <v>193</v>
      </c>
      <c r="S447" t="s">
        <v>832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HYPERLINK("https://hotelmonitor-cachepage.eclerx.com/savepage/tk_15434948549945097_sr_2095.html","info")</f>
        <v/>
      </c>
      <c r="AA447" t="n">
        <v>9072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88</v>
      </c>
      <c r="AO447" t="s"/>
      <c r="AP447" t="n">
        <v>152</v>
      </c>
      <c r="AQ447" t="s">
        <v>89</v>
      </c>
      <c r="AR447" t="s"/>
      <c r="AS447" t="s"/>
      <c r="AT447" t="s">
        <v>90</v>
      </c>
      <c r="AU447" t="s"/>
      <c r="AV447" t="s"/>
      <c r="AW447" t="s"/>
      <c r="AX447" t="s"/>
      <c r="AY447" t="n">
        <v>1500764</v>
      </c>
      <c r="AZ447" t="s">
        <v>825</v>
      </c>
      <c r="BA447" t="s"/>
      <c r="BB447" t="n">
        <v>153493</v>
      </c>
      <c r="BC447" t="n">
        <v>13.376257</v>
      </c>
      <c r="BD447" t="n">
        <v>52.510875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833</v>
      </c>
      <c r="F448" t="n">
        <v>620890</v>
      </c>
      <c r="G448" t="s">
        <v>74</v>
      </c>
      <c r="H448" t="s">
        <v>75</v>
      </c>
      <c r="I448" t="s"/>
      <c r="J448" t="s">
        <v>74</v>
      </c>
      <c r="K448" t="n">
        <v>143.1</v>
      </c>
      <c r="L448" t="s">
        <v>76</v>
      </c>
      <c r="M448" t="s"/>
      <c r="N448" t="s">
        <v>264</v>
      </c>
      <c r="O448" t="s">
        <v>78</v>
      </c>
      <c r="P448" t="s">
        <v>834</v>
      </c>
      <c r="Q448" t="s"/>
      <c r="R448" t="s">
        <v>109</v>
      </c>
      <c r="S448" t="s">
        <v>835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HYPERLINK("https://hotelmonitor-cachepage.eclerx.com/savepage/tk_15434946681966891_sr_2095.html","info")</f>
        <v/>
      </c>
      <c r="AA448" t="n">
        <v>135873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88</v>
      </c>
      <c r="AO448" t="s"/>
      <c r="AP448" t="n">
        <v>43</v>
      </c>
      <c r="AQ448" t="s">
        <v>89</v>
      </c>
      <c r="AR448" t="s"/>
      <c r="AS448" t="s"/>
      <c r="AT448" t="s">
        <v>90</v>
      </c>
      <c r="AU448" t="s"/>
      <c r="AV448" t="s"/>
      <c r="AW448" t="s"/>
      <c r="AX448" t="s"/>
      <c r="AY448" t="n">
        <v>1003367</v>
      </c>
      <c r="AZ448" t="s">
        <v>836</v>
      </c>
      <c r="BA448" t="s"/>
      <c r="BB448" t="n">
        <v>430175</v>
      </c>
      <c r="BC448" t="n">
        <v>13.32206</v>
      </c>
      <c r="BD448" t="n">
        <v>52.4998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833</v>
      </c>
      <c r="F449" t="n">
        <v>620890</v>
      </c>
      <c r="G449" t="s">
        <v>74</v>
      </c>
      <c r="H449" t="s">
        <v>75</v>
      </c>
      <c r="I449" t="s"/>
      <c r="J449" t="s">
        <v>74</v>
      </c>
      <c r="K449" t="n">
        <v>143.1</v>
      </c>
      <c r="L449" t="s">
        <v>76</v>
      </c>
      <c r="M449" t="s"/>
      <c r="N449" t="s">
        <v>264</v>
      </c>
      <c r="O449" t="s">
        <v>78</v>
      </c>
      <c r="P449" t="s">
        <v>834</v>
      </c>
      <c r="Q449" t="s"/>
      <c r="R449" t="s">
        <v>109</v>
      </c>
      <c r="S449" t="s">
        <v>835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HYPERLINK("https://hotelmonitor-cachepage.eclerx.com/savepage/tk_15434946681966891_sr_2095.html","info")</f>
        <v/>
      </c>
      <c r="AA449" t="n">
        <v>135873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88</v>
      </c>
      <c r="AO449" t="s"/>
      <c r="AP449" t="n">
        <v>43</v>
      </c>
      <c r="AQ449" t="s">
        <v>89</v>
      </c>
      <c r="AR449" t="s"/>
      <c r="AS449" t="s"/>
      <c r="AT449" t="s">
        <v>90</v>
      </c>
      <c r="AU449" t="s"/>
      <c r="AV449" t="s"/>
      <c r="AW449" t="s"/>
      <c r="AX449" t="s"/>
      <c r="AY449" t="n">
        <v>1003367</v>
      </c>
      <c r="AZ449" t="s">
        <v>836</v>
      </c>
      <c r="BA449" t="s"/>
      <c r="BB449" t="n">
        <v>430175</v>
      </c>
      <c r="BC449" t="n">
        <v>13.32206</v>
      </c>
      <c r="BD449" t="n">
        <v>52.4998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833</v>
      </c>
      <c r="F450" t="n">
        <v>620890</v>
      </c>
      <c r="G450" t="s">
        <v>74</v>
      </c>
      <c r="H450" t="s">
        <v>75</v>
      </c>
      <c r="I450" t="s"/>
      <c r="J450" t="s">
        <v>74</v>
      </c>
      <c r="K450" t="n">
        <v>169.7</v>
      </c>
      <c r="L450" t="s">
        <v>76</v>
      </c>
      <c r="M450" t="s"/>
      <c r="N450" t="s">
        <v>264</v>
      </c>
      <c r="O450" t="s">
        <v>78</v>
      </c>
      <c r="P450" t="s">
        <v>834</v>
      </c>
      <c r="Q450" t="s"/>
      <c r="R450" t="s">
        <v>109</v>
      </c>
      <c r="S450" t="s">
        <v>837</v>
      </c>
      <c r="T450" t="s">
        <v>82</v>
      </c>
      <c r="U450" t="s"/>
      <c r="V450" t="s">
        <v>83</v>
      </c>
      <c r="W450" t="s">
        <v>98</v>
      </c>
      <c r="X450" t="s"/>
      <c r="Y450" t="s">
        <v>85</v>
      </c>
      <c r="Z450">
        <f>HYPERLINK("https://hotelmonitor-cachepage.eclerx.com/savepage/tk_15434946681966891_sr_2095.html","info")</f>
        <v/>
      </c>
      <c r="AA450" t="n">
        <v>135873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88</v>
      </c>
      <c r="AO450" t="s"/>
      <c r="AP450" t="n">
        <v>43</v>
      </c>
      <c r="AQ450" t="s">
        <v>89</v>
      </c>
      <c r="AR450" t="s"/>
      <c r="AS450" t="s"/>
      <c r="AT450" t="s">
        <v>90</v>
      </c>
      <c r="AU450" t="s"/>
      <c r="AV450" t="s"/>
      <c r="AW450" t="s"/>
      <c r="AX450" t="s"/>
      <c r="AY450" t="n">
        <v>1003367</v>
      </c>
      <c r="AZ450" t="s">
        <v>836</v>
      </c>
      <c r="BA450" t="s"/>
      <c r="BB450" t="n">
        <v>430175</v>
      </c>
      <c r="BC450" t="n">
        <v>13.32206</v>
      </c>
      <c r="BD450" t="n">
        <v>52.4998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838</v>
      </c>
      <c r="F451" t="n">
        <v>455190</v>
      </c>
      <c r="G451" t="s">
        <v>74</v>
      </c>
      <c r="H451" t="s">
        <v>75</v>
      </c>
      <c r="I451" t="s"/>
      <c r="J451" t="s">
        <v>74</v>
      </c>
      <c r="K451" t="n">
        <v>78.75</v>
      </c>
      <c r="L451" t="s">
        <v>76</v>
      </c>
      <c r="M451" t="s"/>
      <c r="N451" t="s">
        <v>169</v>
      </c>
      <c r="O451" t="s">
        <v>78</v>
      </c>
      <c r="P451" t="s">
        <v>839</v>
      </c>
      <c r="Q451" t="s"/>
      <c r="R451" t="s">
        <v>80</v>
      </c>
      <c r="S451" t="s">
        <v>840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HYPERLINK("https://hotelmonitor-cachepage.eclerx.com/savepage/tk_1543494767798512_sr_2095.html","info")</f>
        <v/>
      </c>
      <c r="AA451" t="n">
        <v>114035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88</v>
      </c>
      <c r="AO451" t="s"/>
      <c r="AP451" t="n">
        <v>98</v>
      </c>
      <c r="AQ451" t="s">
        <v>89</v>
      </c>
      <c r="AR451" t="s"/>
      <c r="AS451" t="s"/>
      <c r="AT451" t="s">
        <v>90</v>
      </c>
      <c r="AU451" t="s"/>
      <c r="AV451" t="s"/>
      <c r="AW451" t="s"/>
      <c r="AX451" t="s"/>
      <c r="AY451" t="n">
        <v>1491254</v>
      </c>
      <c r="AZ451" t="s">
        <v>841</v>
      </c>
      <c r="BA451" t="s"/>
      <c r="BB451" t="n">
        <v>41914</v>
      </c>
      <c r="BC451" t="n">
        <v>13.33079</v>
      </c>
      <c r="BD451" t="n">
        <v>52.5677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838</v>
      </c>
      <c r="F452" t="n">
        <v>455190</v>
      </c>
      <c r="G452" t="s">
        <v>74</v>
      </c>
      <c r="H452" t="s">
        <v>75</v>
      </c>
      <c r="I452" t="s"/>
      <c r="J452" t="s">
        <v>74</v>
      </c>
      <c r="K452" t="n">
        <v>94.75</v>
      </c>
      <c r="L452" t="s">
        <v>76</v>
      </c>
      <c r="M452" t="s"/>
      <c r="N452" t="s">
        <v>107</v>
      </c>
      <c r="O452" t="s">
        <v>78</v>
      </c>
      <c r="P452" t="s">
        <v>839</v>
      </c>
      <c r="Q452" t="s"/>
      <c r="R452" t="s">
        <v>80</v>
      </c>
      <c r="S452" t="s">
        <v>842</v>
      </c>
      <c r="T452" t="s">
        <v>82</v>
      </c>
      <c r="U452" t="s"/>
      <c r="V452" t="s">
        <v>83</v>
      </c>
      <c r="W452" t="s">
        <v>98</v>
      </c>
      <c r="X452" t="s"/>
      <c r="Y452" t="s">
        <v>85</v>
      </c>
      <c r="Z452">
        <f>HYPERLINK("https://hotelmonitor-cachepage.eclerx.com/savepage/tk_1543494767798512_sr_2095.html","info")</f>
        <v/>
      </c>
      <c r="AA452" t="n">
        <v>114035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88</v>
      </c>
      <c r="AO452" t="s"/>
      <c r="AP452" t="n">
        <v>98</v>
      </c>
      <c r="AQ452" t="s">
        <v>89</v>
      </c>
      <c r="AR452" t="s"/>
      <c r="AS452" t="s"/>
      <c r="AT452" t="s">
        <v>90</v>
      </c>
      <c r="AU452" t="s"/>
      <c r="AV452" t="s"/>
      <c r="AW452" t="s"/>
      <c r="AX452" t="s"/>
      <c r="AY452" t="n">
        <v>1491254</v>
      </c>
      <c r="AZ452" t="s">
        <v>841</v>
      </c>
      <c r="BA452" t="s"/>
      <c r="BB452" t="n">
        <v>41914</v>
      </c>
      <c r="BC452" t="n">
        <v>13.33079</v>
      </c>
      <c r="BD452" t="n">
        <v>52.5677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843</v>
      </c>
      <c r="F453" t="n">
        <v>764832</v>
      </c>
      <c r="G453" t="s">
        <v>74</v>
      </c>
      <c r="H453" t="s">
        <v>75</v>
      </c>
      <c r="I453" t="s"/>
      <c r="J453" t="s">
        <v>74</v>
      </c>
      <c r="K453" t="n">
        <v>450</v>
      </c>
      <c r="L453" t="s">
        <v>76</v>
      </c>
      <c r="M453" t="s"/>
      <c r="N453" t="s">
        <v>844</v>
      </c>
      <c r="O453" t="s">
        <v>78</v>
      </c>
      <c r="P453" t="s">
        <v>843</v>
      </c>
      <c r="Q453" t="s"/>
      <c r="R453" t="s">
        <v>193</v>
      </c>
      <c r="S453" t="s">
        <v>845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HYPERLINK("https://hotelmonitor-cachepage.eclerx.com/savepage/tk_15434949040453894_sr_2095.html","info")</f>
        <v/>
      </c>
      <c r="AA453" t="n">
        <v>151943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88</v>
      </c>
      <c r="AO453" t="s"/>
      <c r="AP453" t="n">
        <v>178</v>
      </c>
      <c r="AQ453" t="s">
        <v>89</v>
      </c>
      <c r="AR453" t="s"/>
      <c r="AS453" t="s"/>
      <c r="AT453" t="s">
        <v>90</v>
      </c>
      <c r="AU453" t="s"/>
      <c r="AV453" t="s"/>
      <c r="AW453" t="s"/>
      <c r="AX453" t="s"/>
      <c r="AY453" t="n">
        <v>163047</v>
      </c>
      <c r="AZ453" t="s">
        <v>846</v>
      </c>
      <c r="BA453" t="s"/>
      <c r="BB453" t="n">
        <v>69452</v>
      </c>
      <c r="BC453" t="n">
        <v>13.37393</v>
      </c>
      <c r="BD453" t="n">
        <v>52.50907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843</v>
      </c>
      <c r="F454" t="n">
        <v>764832</v>
      </c>
      <c r="G454" t="s">
        <v>74</v>
      </c>
      <c r="H454" t="s">
        <v>75</v>
      </c>
      <c r="I454" t="s"/>
      <c r="J454" t="s">
        <v>74</v>
      </c>
      <c r="K454" t="n">
        <v>490</v>
      </c>
      <c r="L454" t="s">
        <v>76</v>
      </c>
      <c r="M454" t="s"/>
      <c r="N454" t="s">
        <v>847</v>
      </c>
      <c r="O454" t="s">
        <v>78</v>
      </c>
      <c r="P454" t="s">
        <v>843</v>
      </c>
      <c r="Q454" t="s"/>
      <c r="R454" t="s">
        <v>193</v>
      </c>
      <c r="S454" t="s">
        <v>848</v>
      </c>
      <c r="T454" t="s">
        <v>82</v>
      </c>
      <c r="U454" t="s"/>
      <c r="V454" t="s">
        <v>83</v>
      </c>
      <c r="W454" t="s">
        <v>98</v>
      </c>
      <c r="X454" t="s"/>
      <c r="Y454" t="s">
        <v>85</v>
      </c>
      <c r="Z454">
        <f>HYPERLINK("https://hotelmonitor-cachepage.eclerx.com/savepage/tk_15434949040453894_sr_2095.html","info")</f>
        <v/>
      </c>
      <c r="AA454" t="n">
        <v>151943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88</v>
      </c>
      <c r="AO454" t="s"/>
      <c r="AP454" t="n">
        <v>178</v>
      </c>
      <c r="AQ454" t="s">
        <v>89</v>
      </c>
      <c r="AR454" t="s"/>
      <c r="AS454" t="s"/>
      <c r="AT454" t="s">
        <v>90</v>
      </c>
      <c r="AU454" t="s"/>
      <c r="AV454" t="s"/>
      <c r="AW454" t="s"/>
      <c r="AX454" t="s"/>
      <c r="AY454" t="n">
        <v>163047</v>
      </c>
      <c r="AZ454" t="s">
        <v>846</v>
      </c>
      <c r="BA454" t="s"/>
      <c r="BB454" t="n">
        <v>69452</v>
      </c>
      <c r="BC454" t="n">
        <v>13.37393</v>
      </c>
      <c r="BD454" t="n">
        <v>52.50907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849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245.6</v>
      </c>
      <c r="L455" t="s">
        <v>76</v>
      </c>
      <c r="M455" t="s"/>
      <c r="N455" t="s">
        <v>315</v>
      </c>
      <c r="O455" t="s">
        <v>78</v>
      </c>
      <c r="P455" t="s">
        <v>849</v>
      </c>
      <c r="Q455" t="s"/>
      <c r="R455" t="s">
        <v>109</v>
      </c>
      <c r="S455" t="s">
        <v>850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HYPERLINK("https://hotelmonitor-cachepage.eclerx.com/savepage/tk_15434949606580088_sr_2095.html","info")</f>
        <v/>
      </c>
      <c r="AA455" t="n">
        <v>-2071719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88</v>
      </c>
      <c r="AO455" t="s"/>
      <c r="AP455" t="n">
        <v>213</v>
      </c>
      <c r="AQ455" t="s">
        <v>89</v>
      </c>
      <c r="AR455" t="s"/>
      <c r="AS455" t="s"/>
      <c r="AT455" t="s">
        <v>90</v>
      </c>
      <c r="AU455" t="s"/>
      <c r="AV455" t="s"/>
      <c r="AW455" t="s"/>
      <c r="AX455" t="s"/>
      <c r="AY455" t="n">
        <v>2071719</v>
      </c>
      <c r="AZ455" t="s">
        <v>851</v>
      </c>
      <c r="BA455" t="s"/>
      <c r="BB455" t="n">
        <v>14411</v>
      </c>
      <c r="BC455" t="n">
        <v>13.409919</v>
      </c>
      <c r="BD455" t="n">
        <v>52.524616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852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169</v>
      </c>
      <c r="L456" t="s">
        <v>76</v>
      </c>
      <c r="M456" t="s"/>
      <c r="N456" t="s">
        <v>289</v>
      </c>
      <c r="O456" t="s">
        <v>78</v>
      </c>
      <c r="P456" t="s">
        <v>852</v>
      </c>
      <c r="Q456" t="s"/>
      <c r="R456" t="s">
        <v>109</v>
      </c>
      <c r="S456" t="s">
        <v>683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HYPERLINK("https://hotelmonitor-cachepage.eclerx.com/savepage/tk_15434946473093295_sr_2095.html","info")</f>
        <v/>
      </c>
      <c r="AA456" t="n">
        <v>-6796505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88</v>
      </c>
      <c r="AO456" t="s"/>
      <c r="AP456" t="n">
        <v>31</v>
      </c>
      <c r="AQ456" t="s">
        <v>89</v>
      </c>
      <c r="AR456" t="s"/>
      <c r="AS456" t="s"/>
      <c r="AT456" t="s">
        <v>90</v>
      </c>
      <c r="AU456" t="s"/>
      <c r="AV456" t="s"/>
      <c r="AW456" t="s"/>
      <c r="AX456" t="s"/>
      <c r="AY456" t="n">
        <v>6796505</v>
      </c>
      <c r="AZ456" t="s">
        <v>853</v>
      </c>
      <c r="BA456" t="s"/>
      <c r="BB456" t="n">
        <v>432435</v>
      </c>
      <c r="BC456" t="n">
        <v>13.2942</v>
      </c>
      <c r="BD456" t="n">
        <v>52.50046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854</v>
      </c>
      <c r="F457" t="n">
        <v>206746</v>
      </c>
      <c r="G457" t="s">
        <v>74</v>
      </c>
      <c r="H457" t="s">
        <v>75</v>
      </c>
      <c r="I457" t="s"/>
      <c r="J457" t="s">
        <v>74</v>
      </c>
      <c r="K457" t="n">
        <v>149</v>
      </c>
      <c r="L457" t="s">
        <v>76</v>
      </c>
      <c r="M457" t="s"/>
      <c r="N457" t="s">
        <v>169</v>
      </c>
      <c r="O457" t="s">
        <v>78</v>
      </c>
      <c r="P457" t="s">
        <v>855</v>
      </c>
      <c r="Q457" t="s"/>
      <c r="R457" t="s">
        <v>109</v>
      </c>
      <c r="S457" t="s">
        <v>188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HYPERLINK("https://hotelmonitor-cachepage.eclerx.com/savepage/tk_15434948473984256_sr_2095.html","info")</f>
        <v/>
      </c>
      <c r="AA457" t="n">
        <v>17700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88</v>
      </c>
      <c r="AO457" t="s"/>
      <c r="AP457" t="n">
        <v>147</v>
      </c>
      <c r="AQ457" t="s">
        <v>89</v>
      </c>
      <c r="AR457" t="s"/>
      <c r="AS457" t="s"/>
      <c r="AT457" t="s">
        <v>90</v>
      </c>
      <c r="AU457" t="s"/>
      <c r="AV457" t="s"/>
      <c r="AW457" t="s"/>
      <c r="AX457" t="s"/>
      <c r="AY457" t="n">
        <v>2959044</v>
      </c>
      <c r="AZ457" t="s">
        <v>856</v>
      </c>
      <c r="BA457" t="s"/>
      <c r="BB457" t="n">
        <v>14413</v>
      </c>
      <c r="BC457" t="n">
        <v>13.41416</v>
      </c>
      <c r="BD457" t="n">
        <v>52.52269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854</v>
      </c>
      <c r="F458" t="n">
        <v>206746</v>
      </c>
      <c r="G458" t="s">
        <v>74</v>
      </c>
      <c r="H458" t="s">
        <v>75</v>
      </c>
      <c r="I458" t="s"/>
      <c r="J458" t="s">
        <v>74</v>
      </c>
      <c r="K458" t="n">
        <v>174</v>
      </c>
      <c r="L458" t="s">
        <v>76</v>
      </c>
      <c r="M458" t="s"/>
      <c r="N458" t="s">
        <v>259</v>
      </c>
      <c r="O458" t="s">
        <v>78</v>
      </c>
      <c r="P458" t="s">
        <v>855</v>
      </c>
      <c r="Q458" t="s"/>
      <c r="R458" t="s">
        <v>109</v>
      </c>
      <c r="S458" t="s">
        <v>665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HYPERLINK("https://hotelmonitor-cachepage.eclerx.com/savepage/tk_15434948473984256_sr_2095.html","info")</f>
        <v/>
      </c>
      <c r="AA458" t="n">
        <v>17700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88</v>
      </c>
      <c r="AO458" t="s"/>
      <c r="AP458" t="n">
        <v>147</v>
      </c>
      <c r="AQ458" t="s">
        <v>89</v>
      </c>
      <c r="AR458" t="s"/>
      <c r="AS458" t="s"/>
      <c r="AT458" t="s">
        <v>90</v>
      </c>
      <c r="AU458" t="s"/>
      <c r="AV458" t="s"/>
      <c r="AW458" t="s"/>
      <c r="AX458" t="s"/>
      <c r="AY458" t="n">
        <v>2959044</v>
      </c>
      <c r="AZ458" t="s">
        <v>856</v>
      </c>
      <c r="BA458" t="s"/>
      <c r="BB458" t="n">
        <v>14413</v>
      </c>
      <c r="BC458" t="n">
        <v>13.41416</v>
      </c>
      <c r="BD458" t="n">
        <v>52.52269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857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99</v>
      </c>
      <c r="L459" t="s">
        <v>76</v>
      </c>
      <c r="M459" t="s"/>
      <c r="N459" t="s">
        <v>102</v>
      </c>
      <c r="O459" t="s">
        <v>78</v>
      </c>
      <c r="P459" t="s">
        <v>857</v>
      </c>
      <c r="Q459" t="s"/>
      <c r="R459" t="s">
        <v>80</v>
      </c>
      <c r="S459" t="s">
        <v>274</v>
      </c>
      <c r="T459" t="s">
        <v>82</v>
      </c>
      <c r="U459" t="s"/>
      <c r="V459" t="s">
        <v>83</v>
      </c>
      <c r="W459" t="s">
        <v>98</v>
      </c>
      <c r="X459" t="s"/>
      <c r="Y459" t="s">
        <v>85</v>
      </c>
      <c r="Z459">
        <f>HYPERLINK("https://hotelmonitor-cachepage.eclerx.com/savepage/tk_15434946124822955_sr_2095.html","info")</f>
        <v/>
      </c>
      <c r="AA459" t="n">
        <v>-3852188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88</v>
      </c>
      <c r="AO459" t="s"/>
      <c r="AP459" t="n">
        <v>9</v>
      </c>
      <c r="AQ459" t="s">
        <v>89</v>
      </c>
      <c r="AR459" t="s"/>
      <c r="AS459" t="s"/>
      <c r="AT459" t="s">
        <v>90</v>
      </c>
      <c r="AU459" t="s"/>
      <c r="AV459" t="s"/>
      <c r="AW459" t="s"/>
      <c r="AX459" t="s"/>
      <c r="AY459" t="n">
        <v>3852188</v>
      </c>
      <c r="AZ459" t="s">
        <v>858</v>
      </c>
      <c r="BA459" t="s"/>
      <c r="BB459" t="n">
        <v>164614</v>
      </c>
      <c r="BC459" t="n">
        <v>13.307807</v>
      </c>
      <c r="BD459" t="n">
        <v>52.489378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859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170</v>
      </c>
      <c r="L460" t="s">
        <v>76</v>
      </c>
      <c r="M460" t="s"/>
      <c r="N460" t="s">
        <v>121</v>
      </c>
      <c r="O460" t="s">
        <v>78</v>
      </c>
      <c r="P460" t="s">
        <v>859</v>
      </c>
      <c r="Q460" t="s"/>
      <c r="R460" t="s">
        <v>109</v>
      </c>
      <c r="S460" t="s">
        <v>860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HYPERLINK("https://hotelmonitor-cachepage.eclerx.com/savepage/tk_1543494755240618_sr_2095.html","info")</f>
        <v/>
      </c>
      <c r="AA460" t="n">
        <v>-6796568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88</v>
      </c>
      <c r="AO460" t="s"/>
      <c r="AP460" t="n">
        <v>91</v>
      </c>
      <c r="AQ460" t="s">
        <v>89</v>
      </c>
      <c r="AR460" t="s"/>
      <c r="AS460" t="s"/>
      <c r="AT460" t="s">
        <v>90</v>
      </c>
      <c r="AU460" t="s"/>
      <c r="AV460" t="s"/>
      <c r="AW460" t="s"/>
      <c r="AX460" t="s"/>
      <c r="AY460" t="n">
        <v>6796568</v>
      </c>
      <c r="AZ460" t="s">
        <v>861</v>
      </c>
      <c r="BA460" t="s"/>
      <c r="BB460" t="n">
        <v>11232</v>
      </c>
      <c r="BC460" t="n">
        <v>13.324201</v>
      </c>
      <c r="BD460" t="n">
        <v>52.504049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859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174</v>
      </c>
      <c r="L461" t="s">
        <v>76</v>
      </c>
      <c r="M461" t="s"/>
      <c r="N461" t="s">
        <v>102</v>
      </c>
      <c r="O461" t="s">
        <v>78</v>
      </c>
      <c r="P461" t="s">
        <v>859</v>
      </c>
      <c r="Q461" t="s"/>
      <c r="R461" t="s">
        <v>109</v>
      </c>
      <c r="S461" t="s">
        <v>665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HYPERLINK("https://hotelmonitor-cachepage.eclerx.com/savepage/tk_1543494755240618_sr_2095.html","info")</f>
        <v/>
      </c>
      <c r="AA461" t="n">
        <v>-6796568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88</v>
      </c>
      <c r="AO461" t="s"/>
      <c r="AP461" t="n">
        <v>91</v>
      </c>
      <c r="AQ461" t="s">
        <v>89</v>
      </c>
      <c r="AR461" t="s"/>
      <c r="AS461" t="s"/>
      <c r="AT461" t="s">
        <v>90</v>
      </c>
      <c r="AU461" t="s"/>
      <c r="AV461" t="s"/>
      <c r="AW461" t="s"/>
      <c r="AX461" t="s"/>
      <c r="AY461" t="n">
        <v>6796568</v>
      </c>
      <c r="AZ461" t="s">
        <v>861</v>
      </c>
      <c r="BA461" t="s"/>
      <c r="BB461" t="n">
        <v>11232</v>
      </c>
      <c r="BC461" t="n">
        <v>13.324201</v>
      </c>
      <c r="BD461" t="n">
        <v>52.504049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862</v>
      </c>
      <c r="F462" t="n">
        <v>3587001</v>
      </c>
      <c r="G462" t="s">
        <v>74</v>
      </c>
      <c r="H462" t="s">
        <v>75</v>
      </c>
      <c r="I462" t="s"/>
      <c r="J462" t="s">
        <v>74</v>
      </c>
      <c r="K462" t="n">
        <v>113.85</v>
      </c>
      <c r="L462" t="s">
        <v>76</v>
      </c>
      <c r="M462" t="s"/>
      <c r="N462" t="s">
        <v>102</v>
      </c>
      <c r="O462" t="s">
        <v>78</v>
      </c>
      <c r="P462" t="s">
        <v>863</v>
      </c>
      <c r="Q462" t="s"/>
      <c r="R462" t="s">
        <v>80</v>
      </c>
      <c r="S462" t="s">
        <v>864</v>
      </c>
      <c r="T462" t="s">
        <v>82</v>
      </c>
      <c r="U462" t="s"/>
      <c r="V462" t="s">
        <v>83</v>
      </c>
      <c r="W462" t="s">
        <v>98</v>
      </c>
      <c r="X462" t="s"/>
      <c r="Y462" t="s">
        <v>85</v>
      </c>
      <c r="Z462">
        <f>HYPERLINK("https://hotelmonitor-cachepage.eclerx.com/savepage/tk_15434947909980505_sr_2095.html","info")</f>
        <v/>
      </c>
      <c r="AA462" t="n">
        <v>210751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88</v>
      </c>
      <c r="AO462" t="s"/>
      <c r="AP462" t="n">
        <v>112</v>
      </c>
      <c r="AQ462" t="s">
        <v>89</v>
      </c>
      <c r="AR462" t="s"/>
      <c r="AS462" t="s"/>
      <c r="AT462" t="s">
        <v>90</v>
      </c>
      <c r="AU462" t="s"/>
      <c r="AV462" t="s"/>
      <c r="AW462" t="s"/>
      <c r="AX462" t="s"/>
      <c r="AY462" t="n">
        <v>937964</v>
      </c>
      <c r="AZ462" t="s">
        <v>865</v>
      </c>
      <c r="BA462" t="s"/>
      <c r="BB462" t="n">
        <v>423446</v>
      </c>
      <c r="BC462" t="n">
        <v>13.448687</v>
      </c>
      <c r="BD462" t="n">
        <v>52.511946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866</v>
      </c>
      <c r="F463" t="n">
        <v>5397296</v>
      </c>
      <c r="G463" t="s">
        <v>74</v>
      </c>
      <c r="H463" t="s">
        <v>75</v>
      </c>
      <c r="I463" t="s"/>
      <c r="J463" t="s">
        <v>74</v>
      </c>
      <c r="K463" t="n">
        <v>202.22</v>
      </c>
      <c r="L463" t="s">
        <v>76</v>
      </c>
      <c r="M463" t="s"/>
      <c r="N463" t="s">
        <v>867</v>
      </c>
      <c r="O463" t="s">
        <v>78</v>
      </c>
      <c r="P463" t="s">
        <v>868</v>
      </c>
      <c r="Q463" t="s"/>
      <c r="R463" t="s">
        <v>109</v>
      </c>
      <c r="S463" t="s">
        <v>869</v>
      </c>
      <c r="T463" t="s">
        <v>82</v>
      </c>
      <c r="U463" t="s"/>
      <c r="V463" t="s">
        <v>83</v>
      </c>
      <c r="W463" t="s">
        <v>98</v>
      </c>
      <c r="X463" t="s"/>
      <c r="Y463" t="s">
        <v>85</v>
      </c>
      <c r="Z463">
        <f>HYPERLINK("https://hotelmonitor-cachepage.eclerx.com/savepage/tk_15434948659706764_sr_2095.html","info")</f>
        <v/>
      </c>
      <c r="AA463" t="n">
        <v>278397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88</v>
      </c>
      <c r="AO463" t="s"/>
      <c r="AP463" t="n">
        <v>157</v>
      </c>
      <c r="AQ463" t="s">
        <v>89</v>
      </c>
      <c r="AR463" t="s"/>
      <c r="AS463" t="s"/>
      <c r="AT463" t="s">
        <v>90</v>
      </c>
      <c r="AU463" t="s"/>
      <c r="AV463" t="s"/>
      <c r="AW463" t="s"/>
      <c r="AX463" t="s"/>
      <c r="AY463" t="n">
        <v>4365250</v>
      </c>
      <c r="AZ463" t="s">
        <v>870</v>
      </c>
      <c r="BA463" t="s"/>
      <c r="BB463" t="n">
        <v>72752</v>
      </c>
      <c r="BC463" t="n">
        <v>13.417739</v>
      </c>
      <c r="BD463" t="n">
        <v>52.531252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866</v>
      </c>
      <c r="F464" t="n">
        <v>5397296</v>
      </c>
      <c r="G464" t="s">
        <v>74</v>
      </c>
      <c r="H464" t="s">
        <v>75</v>
      </c>
      <c r="I464" t="s"/>
      <c r="J464" t="s">
        <v>74</v>
      </c>
      <c r="K464" t="n">
        <v>215.7</v>
      </c>
      <c r="L464" t="s">
        <v>76</v>
      </c>
      <c r="M464" t="s"/>
      <c r="N464" t="s">
        <v>871</v>
      </c>
      <c r="O464" t="s">
        <v>78</v>
      </c>
      <c r="P464" t="s">
        <v>868</v>
      </c>
      <c r="Q464" t="s"/>
      <c r="R464" t="s">
        <v>109</v>
      </c>
      <c r="S464" t="s">
        <v>872</v>
      </c>
      <c r="T464" t="s">
        <v>82</v>
      </c>
      <c r="U464" t="s"/>
      <c r="V464" t="s">
        <v>83</v>
      </c>
      <c r="W464" t="s">
        <v>98</v>
      </c>
      <c r="X464" t="s"/>
      <c r="Y464" t="s">
        <v>85</v>
      </c>
      <c r="Z464">
        <f>HYPERLINK("https://hotelmonitor-cachepage.eclerx.com/savepage/tk_15434948659706764_sr_2095.html","info")</f>
        <v/>
      </c>
      <c r="AA464" t="n">
        <v>278397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88</v>
      </c>
      <c r="AO464" t="s"/>
      <c r="AP464" t="n">
        <v>157</v>
      </c>
      <c r="AQ464" t="s">
        <v>89</v>
      </c>
      <c r="AR464" t="s"/>
      <c r="AS464" t="s"/>
      <c r="AT464" t="s">
        <v>90</v>
      </c>
      <c r="AU464" t="s"/>
      <c r="AV464" t="s"/>
      <c r="AW464" t="s"/>
      <c r="AX464" t="s"/>
      <c r="AY464" t="n">
        <v>4365250</v>
      </c>
      <c r="AZ464" t="s">
        <v>870</v>
      </c>
      <c r="BA464" t="s"/>
      <c r="BB464" t="n">
        <v>72752</v>
      </c>
      <c r="BC464" t="n">
        <v>13.417739</v>
      </c>
      <c r="BD464" t="n">
        <v>52.531252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866</v>
      </c>
      <c r="F465" t="n">
        <v>5397296</v>
      </c>
      <c r="G465" t="s">
        <v>74</v>
      </c>
      <c r="H465" t="s">
        <v>75</v>
      </c>
      <c r="I465" t="s"/>
      <c r="J465" t="s">
        <v>74</v>
      </c>
      <c r="K465" t="n">
        <v>221.92</v>
      </c>
      <c r="L465" t="s">
        <v>76</v>
      </c>
      <c r="M465" t="s"/>
      <c r="N465" t="s">
        <v>873</v>
      </c>
      <c r="O465" t="s">
        <v>78</v>
      </c>
      <c r="P465" t="s">
        <v>868</v>
      </c>
      <c r="Q465" t="s"/>
      <c r="R465" t="s">
        <v>109</v>
      </c>
      <c r="S465" t="s">
        <v>874</v>
      </c>
      <c r="T465" t="s">
        <v>82</v>
      </c>
      <c r="U465" t="s"/>
      <c r="V465" t="s">
        <v>83</v>
      </c>
      <c r="W465" t="s">
        <v>98</v>
      </c>
      <c r="X465" t="s"/>
      <c r="Y465" t="s">
        <v>85</v>
      </c>
      <c r="Z465">
        <f>HYPERLINK("https://hotelmonitor-cachepage.eclerx.com/savepage/tk_15434948659706764_sr_2095.html","info")</f>
        <v/>
      </c>
      <c r="AA465" t="n">
        <v>278397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88</v>
      </c>
      <c r="AO465" t="s"/>
      <c r="AP465" t="n">
        <v>157</v>
      </c>
      <c r="AQ465" t="s">
        <v>89</v>
      </c>
      <c r="AR465" t="s"/>
      <c r="AS465" t="s"/>
      <c r="AT465" t="s">
        <v>90</v>
      </c>
      <c r="AU465" t="s"/>
      <c r="AV465" t="s"/>
      <c r="AW465" t="s"/>
      <c r="AX465" t="s"/>
      <c r="AY465" t="n">
        <v>4365250</v>
      </c>
      <c r="AZ465" t="s">
        <v>870</v>
      </c>
      <c r="BA465" t="s"/>
      <c r="BB465" t="n">
        <v>72752</v>
      </c>
      <c r="BC465" t="n">
        <v>13.417739</v>
      </c>
      <c r="BD465" t="n">
        <v>52.531252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866</v>
      </c>
      <c r="F466" t="n">
        <v>5397296</v>
      </c>
      <c r="G466" t="s">
        <v>74</v>
      </c>
      <c r="H466" t="s">
        <v>75</v>
      </c>
      <c r="I466" t="s"/>
      <c r="J466" t="s">
        <v>74</v>
      </c>
      <c r="K466" t="n">
        <v>224</v>
      </c>
      <c r="L466" t="s">
        <v>76</v>
      </c>
      <c r="M466" t="s"/>
      <c r="N466" t="s">
        <v>875</v>
      </c>
      <c r="O466" t="s">
        <v>78</v>
      </c>
      <c r="P466" t="s">
        <v>868</v>
      </c>
      <c r="Q466" t="s"/>
      <c r="R466" t="s">
        <v>109</v>
      </c>
      <c r="S466" t="s">
        <v>314</v>
      </c>
      <c r="T466" t="s">
        <v>82</v>
      </c>
      <c r="U466" t="s"/>
      <c r="V466" t="s">
        <v>83</v>
      </c>
      <c r="W466" t="s">
        <v>98</v>
      </c>
      <c r="X466" t="s"/>
      <c r="Y466" t="s">
        <v>85</v>
      </c>
      <c r="Z466">
        <f>HYPERLINK("https://hotelmonitor-cachepage.eclerx.com/savepage/tk_15434948659706764_sr_2095.html","info")</f>
        <v/>
      </c>
      <c r="AA466" t="n">
        <v>278397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88</v>
      </c>
      <c r="AO466" t="s"/>
      <c r="AP466" t="n">
        <v>157</v>
      </c>
      <c r="AQ466" t="s">
        <v>89</v>
      </c>
      <c r="AR466" t="s"/>
      <c r="AS466" t="s"/>
      <c r="AT466" t="s">
        <v>90</v>
      </c>
      <c r="AU466" t="s"/>
      <c r="AV466" t="s"/>
      <c r="AW466" t="s"/>
      <c r="AX466" t="s"/>
      <c r="AY466" t="n">
        <v>4365250</v>
      </c>
      <c r="AZ466" t="s">
        <v>870</v>
      </c>
      <c r="BA466" t="s"/>
      <c r="BB466" t="n">
        <v>72752</v>
      </c>
      <c r="BC466" t="n">
        <v>13.417739</v>
      </c>
      <c r="BD466" t="n">
        <v>52.531252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866</v>
      </c>
      <c r="F467" t="n">
        <v>5397296</v>
      </c>
      <c r="G467" t="s">
        <v>74</v>
      </c>
      <c r="H467" t="s">
        <v>75</v>
      </c>
      <c r="I467" t="s"/>
      <c r="J467" t="s">
        <v>74</v>
      </c>
      <c r="K467" t="n">
        <v>239</v>
      </c>
      <c r="L467" t="s">
        <v>76</v>
      </c>
      <c r="M467" t="s"/>
      <c r="N467" t="s">
        <v>871</v>
      </c>
      <c r="O467" t="s">
        <v>78</v>
      </c>
      <c r="P467" t="s">
        <v>868</v>
      </c>
      <c r="Q467" t="s"/>
      <c r="R467" t="s">
        <v>109</v>
      </c>
      <c r="S467" t="s">
        <v>876</v>
      </c>
      <c r="T467" t="s">
        <v>82</v>
      </c>
      <c r="U467" t="s"/>
      <c r="V467" t="s">
        <v>83</v>
      </c>
      <c r="W467" t="s">
        <v>98</v>
      </c>
      <c r="X467" t="s"/>
      <c r="Y467" t="s">
        <v>85</v>
      </c>
      <c r="Z467">
        <f>HYPERLINK("https://hotelmonitor-cachepage.eclerx.com/savepage/tk_15434948659706764_sr_2095.html","info")</f>
        <v/>
      </c>
      <c r="AA467" t="n">
        <v>278397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88</v>
      </c>
      <c r="AO467" t="s"/>
      <c r="AP467" t="n">
        <v>157</v>
      </c>
      <c r="AQ467" t="s">
        <v>89</v>
      </c>
      <c r="AR467" t="s"/>
      <c r="AS467" t="s"/>
      <c r="AT467" t="s">
        <v>90</v>
      </c>
      <c r="AU467" t="s"/>
      <c r="AV467" t="s"/>
      <c r="AW467" t="s"/>
      <c r="AX467" t="s"/>
      <c r="AY467" t="n">
        <v>4365250</v>
      </c>
      <c r="AZ467" t="s">
        <v>870</v>
      </c>
      <c r="BA467" t="s"/>
      <c r="BB467" t="n">
        <v>72752</v>
      </c>
      <c r="BC467" t="n">
        <v>13.417739</v>
      </c>
      <c r="BD467" t="n">
        <v>52.531252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866</v>
      </c>
      <c r="F468" t="n">
        <v>5397296</v>
      </c>
      <c r="G468" t="s">
        <v>74</v>
      </c>
      <c r="H468" t="s">
        <v>75</v>
      </c>
      <c r="I468" t="s"/>
      <c r="J468" t="s">
        <v>74</v>
      </c>
      <c r="K468" t="n">
        <v>246</v>
      </c>
      <c r="L468" t="s">
        <v>76</v>
      </c>
      <c r="M468" t="s"/>
      <c r="N468" t="s">
        <v>873</v>
      </c>
      <c r="O468" t="s">
        <v>78</v>
      </c>
      <c r="P468" t="s">
        <v>868</v>
      </c>
      <c r="Q468" t="s"/>
      <c r="R468" t="s">
        <v>109</v>
      </c>
      <c r="S468" t="s">
        <v>877</v>
      </c>
      <c r="T468" t="s">
        <v>82</v>
      </c>
      <c r="U468" t="s"/>
      <c r="V468" t="s">
        <v>83</v>
      </c>
      <c r="W468" t="s">
        <v>98</v>
      </c>
      <c r="X468" t="s"/>
      <c r="Y468" t="s">
        <v>85</v>
      </c>
      <c r="Z468">
        <f>HYPERLINK("https://hotelmonitor-cachepage.eclerx.com/savepage/tk_15434948659706764_sr_2095.html","info")</f>
        <v/>
      </c>
      <c r="AA468" t="n">
        <v>278397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88</v>
      </c>
      <c r="AO468" t="s"/>
      <c r="AP468" t="n">
        <v>157</v>
      </c>
      <c r="AQ468" t="s">
        <v>89</v>
      </c>
      <c r="AR468" t="s"/>
      <c r="AS468" t="s"/>
      <c r="AT468" t="s">
        <v>90</v>
      </c>
      <c r="AU468" t="s"/>
      <c r="AV468" t="s"/>
      <c r="AW468" t="s"/>
      <c r="AX468" t="s"/>
      <c r="AY468" t="n">
        <v>4365250</v>
      </c>
      <c r="AZ468" t="s">
        <v>870</v>
      </c>
      <c r="BA468" t="s"/>
      <c r="BB468" t="n">
        <v>72752</v>
      </c>
      <c r="BC468" t="n">
        <v>13.417739</v>
      </c>
      <c r="BD468" t="n">
        <v>52.531252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878</v>
      </c>
      <c r="F469" t="n">
        <v>379378</v>
      </c>
      <c r="G469" t="s">
        <v>74</v>
      </c>
      <c r="H469" t="s">
        <v>75</v>
      </c>
      <c r="I469" t="s"/>
      <c r="J469" t="s">
        <v>74</v>
      </c>
      <c r="K469" t="n">
        <v>199</v>
      </c>
      <c r="L469" t="s">
        <v>76</v>
      </c>
      <c r="M469" t="s"/>
      <c r="N469" t="s">
        <v>879</v>
      </c>
      <c r="O469" t="s">
        <v>78</v>
      </c>
      <c r="P469" t="s">
        <v>880</v>
      </c>
      <c r="Q469" t="s"/>
      <c r="R469" t="s">
        <v>193</v>
      </c>
      <c r="S469" t="s">
        <v>332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HYPERLINK("https://hotelmonitor-cachepage.eclerx.com/savepage/tk_1543494739684768_sr_2095.html","info")</f>
        <v/>
      </c>
      <c r="AA469" t="n">
        <v>88806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88</v>
      </c>
      <c r="AO469" t="s"/>
      <c r="AP469" t="n">
        <v>83</v>
      </c>
      <c r="AQ469" t="s">
        <v>89</v>
      </c>
      <c r="AR469" t="s"/>
      <c r="AS469" t="s"/>
      <c r="AT469" t="s">
        <v>90</v>
      </c>
      <c r="AU469" t="s"/>
      <c r="AV469" t="s"/>
      <c r="AW469" t="s"/>
      <c r="AX469" t="s"/>
      <c r="AY469" t="n">
        <v>955294</v>
      </c>
      <c r="AZ469" t="s">
        <v>881</v>
      </c>
      <c r="BA469" t="s"/>
      <c r="BB469" t="n">
        <v>7</v>
      </c>
      <c r="BC469" t="n">
        <v>13.344326</v>
      </c>
      <c r="BD469" t="n">
        <v>52.506315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878</v>
      </c>
      <c r="F470" t="n">
        <v>379378</v>
      </c>
      <c r="G470" t="s">
        <v>74</v>
      </c>
      <c r="H470" t="s">
        <v>75</v>
      </c>
      <c r="I470" t="s"/>
      <c r="J470" t="s">
        <v>74</v>
      </c>
      <c r="K470" t="n">
        <v>224</v>
      </c>
      <c r="L470" t="s">
        <v>76</v>
      </c>
      <c r="M470" t="s"/>
      <c r="N470" t="s">
        <v>882</v>
      </c>
      <c r="O470" t="s">
        <v>78</v>
      </c>
      <c r="P470" t="s">
        <v>880</v>
      </c>
      <c r="Q470" t="s"/>
      <c r="R470" t="s">
        <v>193</v>
      </c>
      <c r="S470" t="s">
        <v>314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HYPERLINK("https://hotelmonitor-cachepage.eclerx.com/savepage/tk_1543494739684768_sr_2095.html","info")</f>
        <v/>
      </c>
      <c r="AA470" t="n">
        <v>88806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88</v>
      </c>
      <c r="AO470" t="s"/>
      <c r="AP470" t="n">
        <v>83</v>
      </c>
      <c r="AQ470" t="s">
        <v>89</v>
      </c>
      <c r="AR470" t="s"/>
      <c r="AS470" t="s"/>
      <c r="AT470" t="s">
        <v>90</v>
      </c>
      <c r="AU470" t="s"/>
      <c r="AV470" t="s"/>
      <c r="AW470" t="s"/>
      <c r="AX470" t="s"/>
      <c r="AY470" t="n">
        <v>955294</v>
      </c>
      <c r="AZ470" t="s">
        <v>881</v>
      </c>
      <c r="BA470" t="s"/>
      <c r="BB470" t="n">
        <v>7</v>
      </c>
      <c r="BC470" t="n">
        <v>13.344326</v>
      </c>
      <c r="BD470" t="n">
        <v>52.506315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878</v>
      </c>
      <c r="F471" t="n">
        <v>379378</v>
      </c>
      <c r="G471" t="s">
        <v>74</v>
      </c>
      <c r="H471" t="s">
        <v>75</v>
      </c>
      <c r="I471" t="s"/>
      <c r="J471" t="s">
        <v>74</v>
      </c>
      <c r="K471" t="n">
        <v>229</v>
      </c>
      <c r="L471" t="s">
        <v>76</v>
      </c>
      <c r="M471" t="s"/>
      <c r="N471" t="s">
        <v>879</v>
      </c>
      <c r="O471" t="s">
        <v>78</v>
      </c>
      <c r="P471" t="s">
        <v>880</v>
      </c>
      <c r="Q471" t="s"/>
      <c r="R471" t="s">
        <v>193</v>
      </c>
      <c r="S471" t="s">
        <v>883</v>
      </c>
      <c r="T471" t="s">
        <v>82</v>
      </c>
      <c r="U471" t="s"/>
      <c r="V471" t="s">
        <v>83</v>
      </c>
      <c r="W471" t="s">
        <v>98</v>
      </c>
      <c r="X471" t="s"/>
      <c r="Y471" t="s">
        <v>85</v>
      </c>
      <c r="Z471">
        <f>HYPERLINK("https://hotelmonitor-cachepage.eclerx.com/savepage/tk_1543494739684768_sr_2095.html","info")</f>
        <v/>
      </c>
      <c r="AA471" t="n">
        <v>88806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88</v>
      </c>
      <c r="AO471" t="s"/>
      <c r="AP471" t="n">
        <v>83</v>
      </c>
      <c r="AQ471" t="s">
        <v>89</v>
      </c>
      <c r="AR471" t="s"/>
      <c r="AS471" t="s"/>
      <c r="AT471" t="s">
        <v>90</v>
      </c>
      <c r="AU471" t="s"/>
      <c r="AV471" t="s"/>
      <c r="AW471" t="s"/>
      <c r="AX471" t="s"/>
      <c r="AY471" t="n">
        <v>955294</v>
      </c>
      <c r="AZ471" t="s">
        <v>881</v>
      </c>
      <c r="BA471" t="s"/>
      <c r="BB471" t="n">
        <v>7</v>
      </c>
      <c r="BC471" t="n">
        <v>13.344326</v>
      </c>
      <c r="BD471" t="n">
        <v>52.506315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878</v>
      </c>
      <c r="F472" t="n">
        <v>379378</v>
      </c>
      <c r="G472" t="s">
        <v>74</v>
      </c>
      <c r="H472" t="s">
        <v>75</v>
      </c>
      <c r="I472" t="s"/>
      <c r="J472" t="s">
        <v>74</v>
      </c>
      <c r="K472" t="n">
        <v>254</v>
      </c>
      <c r="L472" t="s">
        <v>76</v>
      </c>
      <c r="M472" t="s"/>
      <c r="N472" t="s">
        <v>882</v>
      </c>
      <c r="O472" t="s">
        <v>78</v>
      </c>
      <c r="P472" t="s">
        <v>880</v>
      </c>
      <c r="Q472" t="s"/>
      <c r="R472" t="s">
        <v>193</v>
      </c>
      <c r="S472" t="s">
        <v>884</v>
      </c>
      <c r="T472" t="s">
        <v>82</v>
      </c>
      <c r="U472" t="s"/>
      <c r="V472" t="s">
        <v>83</v>
      </c>
      <c r="W472" t="s">
        <v>98</v>
      </c>
      <c r="X472" t="s"/>
      <c r="Y472" t="s">
        <v>85</v>
      </c>
      <c r="Z472">
        <f>HYPERLINK("https://hotelmonitor-cachepage.eclerx.com/savepage/tk_1543494739684768_sr_2095.html","info")</f>
        <v/>
      </c>
      <c r="AA472" t="n">
        <v>88806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88</v>
      </c>
      <c r="AO472" t="s"/>
      <c r="AP472" t="n">
        <v>83</v>
      </c>
      <c r="AQ472" t="s">
        <v>89</v>
      </c>
      <c r="AR472" t="s"/>
      <c r="AS472" t="s"/>
      <c r="AT472" t="s">
        <v>90</v>
      </c>
      <c r="AU472" t="s"/>
      <c r="AV472" t="s"/>
      <c r="AW472" t="s"/>
      <c r="AX472" t="s"/>
      <c r="AY472" t="n">
        <v>955294</v>
      </c>
      <c r="AZ472" t="s">
        <v>881</v>
      </c>
      <c r="BA472" t="s"/>
      <c r="BB472" t="n">
        <v>7</v>
      </c>
      <c r="BC472" t="n">
        <v>13.344326</v>
      </c>
      <c r="BD472" t="n">
        <v>52.506315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878</v>
      </c>
      <c r="F473" t="n">
        <v>379378</v>
      </c>
      <c r="G473" t="s">
        <v>74</v>
      </c>
      <c r="H473" t="s">
        <v>75</v>
      </c>
      <c r="I473" t="s"/>
      <c r="J473" t="s">
        <v>74</v>
      </c>
      <c r="K473" t="n">
        <v>299</v>
      </c>
      <c r="L473" t="s">
        <v>76</v>
      </c>
      <c r="M473" t="s"/>
      <c r="N473" t="s">
        <v>885</v>
      </c>
      <c r="O473" t="s">
        <v>78</v>
      </c>
      <c r="P473" t="s">
        <v>880</v>
      </c>
      <c r="Q473" t="s"/>
      <c r="R473" t="s">
        <v>193</v>
      </c>
      <c r="S473" t="s">
        <v>886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HYPERLINK("https://hotelmonitor-cachepage.eclerx.com/savepage/tk_1543494739684768_sr_2095.html","info")</f>
        <v/>
      </c>
      <c r="AA473" t="n">
        <v>88806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88</v>
      </c>
      <c r="AO473" t="s"/>
      <c r="AP473" t="n">
        <v>83</v>
      </c>
      <c r="AQ473" t="s">
        <v>89</v>
      </c>
      <c r="AR473" t="s"/>
      <c r="AS473" t="s"/>
      <c r="AT473" t="s">
        <v>90</v>
      </c>
      <c r="AU473" t="s"/>
      <c r="AV473" t="s"/>
      <c r="AW473" t="s"/>
      <c r="AX473" t="s"/>
      <c r="AY473" t="n">
        <v>955294</v>
      </c>
      <c r="AZ473" t="s">
        <v>881</v>
      </c>
      <c r="BA473" t="s"/>
      <c r="BB473" t="n">
        <v>7</v>
      </c>
      <c r="BC473" t="n">
        <v>13.344326</v>
      </c>
      <c r="BD473" t="n">
        <v>52.506315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878</v>
      </c>
      <c r="F474" t="n">
        <v>379378</v>
      </c>
      <c r="G474" t="s">
        <v>74</v>
      </c>
      <c r="H474" t="s">
        <v>75</v>
      </c>
      <c r="I474" t="s"/>
      <c r="J474" t="s">
        <v>74</v>
      </c>
      <c r="K474" t="n">
        <v>329</v>
      </c>
      <c r="L474" t="s">
        <v>76</v>
      </c>
      <c r="M474" t="s"/>
      <c r="N474" t="s">
        <v>885</v>
      </c>
      <c r="O474" t="s">
        <v>78</v>
      </c>
      <c r="P474" t="s">
        <v>880</v>
      </c>
      <c r="Q474" t="s"/>
      <c r="R474" t="s">
        <v>193</v>
      </c>
      <c r="S474" t="s">
        <v>887</v>
      </c>
      <c r="T474" t="s">
        <v>82</v>
      </c>
      <c r="U474" t="s"/>
      <c r="V474" t="s">
        <v>83</v>
      </c>
      <c r="W474" t="s">
        <v>98</v>
      </c>
      <c r="X474" t="s"/>
      <c r="Y474" t="s">
        <v>85</v>
      </c>
      <c r="Z474">
        <f>HYPERLINK("https://hotelmonitor-cachepage.eclerx.com/savepage/tk_1543494739684768_sr_2095.html","info")</f>
        <v/>
      </c>
      <c r="AA474" t="n">
        <v>88806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88</v>
      </c>
      <c r="AO474" t="s"/>
      <c r="AP474" t="n">
        <v>83</v>
      </c>
      <c r="AQ474" t="s">
        <v>89</v>
      </c>
      <c r="AR474" t="s"/>
      <c r="AS474" t="s"/>
      <c r="AT474" t="s">
        <v>90</v>
      </c>
      <c r="AU474" t="s"/>
      <c r="AV474" t="s"/>
      <c r="AW474" t="s"/>
      <c r="AX474" t="s"/>
      <c r="AY474" t="n">
        <v>955294</v>
      </c>
      <c r="AZ474" t="s">
        <v>881</v>
      </c>
      <c r="BA474" t="s"/>
      <c r="BB474" t="n">
        <v>7</v>
      </c>
      <c r="BC474" t="n">
        <v>13.344326</v>
      </c>
      <c r="BD474" t="n">
        <v>52.506315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878</v>
      </c>
      <c r="F475" t="n">
        <v>379378</v>
      </c>
      <c r="G475" t="s">
        <v>74</v>
      </c>
      <c r="H475" t="s">
        <v>75</v>
      </c>
      <c r="I475" t="s"/>
      <c r="J475" t="s">
        <v>74</v>
      </c>
      <c r="K475" t="n">
        <v>399</v>
      </c>
      <c r="L475" t="s">
        <v>76</v>
      </c>
      <c r="M475" t="s"/>
      <c r="N475" t="s">
        <v>888</v>
      </c>
      <c r="O475" t="s">
        <v>78</v>
      </c>
      <c r="P475" t="s">
        <v>880</v>
      </c>
      <c r="Q475" t="s"/>
      <c r="R475" t="s">
        <v>193</v>
      </c>
      <c r="S475" t="s">
        <v>889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HYPERLINK("https://hotelmonitor-cachepage.eclerx.com/savepage/tk_1543494739684768_sr_2095.html","info")</f>
        <v/>
      </c>
      <c r="AA475" t="n">
        <v>88806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88</v>
      </c>
      <c r="AO475" t="s"/>
      <c r="AP475" t="n">
        <v>83</v>
      </c>
      <c r="AQ475" t="s">
        <v>89</v>
      </c>
      <c r="AR475" t="s"/>
      <c r="AS475" t="s"/>
      <c r="AT475" t="s">
        <v>90</v>
      </c>
      <c r="AU475" t="s"/>
      <c r="AV475" t="s"/>
      <c r="AW475" t="s"/>
      <c r="AX475" t="s"/>
      <c r="AY475" t="n">
        <v>955294</v>
      </c>
      <c r="AZ475" t="s">
        <v>881</v>
      </c>
      <c r="BA475" t="s"/>
      <c r="BB475" t="n">
        <v>7</v>
      </c>
      <c r="BC475" t="n">
        <v>13.344326</v>
      </c>
      <c r="BD475" t="n">
        <v>52.506315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878</v>
      </c>
      <c r="F476" t="n">
        <v>379378</v>
      </c>
      <c r="G476" t="s">
        <v>74</v>
      </c>
      <c r="H476" t="s">
        <v>75</v>
      </c>
      <c r="I476" t="s"/>
      <c r="J476" t="s">
        <v>74</v>
      </c>
      <c r="K476" t="n">
        <v>429</v>
      </c>
      <c r="L476" t="s">
        <v>76</v>
      </c>
      <c r="M476" t="s"/>
      <c r="N476" t="s">
        <v>888</v>
      </c>
      <c r="O476" t="s">
        <v>78</v>
      </c>
      <c r="P476" t="s">
        <v>880</v>
      </c>
      <c r="Q476" t="s"/>
      <c r="R476" t="s">
        <v>193</v>
      </c>
      <c r="S476" t="s">
        <v>890</v>
      </c>
      <c r="T476" t="s">
        <v>82</v>
      </c>
      <c r="U476" t="s"/>
      <c r="V476" t="s">
        <v>83</v>
      </c>
      <c r="W476" t="s">
        <v>98</v>
      </c>
      <c r="X476" t="s"/>
      <c r="Y476" t="s">
        <v>85</v>
      </c>
      <c r="Z476">
        <f>HYPERLINK("https://hotelmonitor-cachepage.eclerx.com/savepage/tk_1543494739684768_sr_2095.html","info")</f>
        <v/>
      </c>
      <c r="AA476" t="n">
        <v>88806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88</v>
      </c>
      <c r="AO476" t="s"/>
      <c r="AP476" t="n">
        <v>83</v>
      </c>
      <c r="AQ476" t="s">
        <v>89</v>
      </c>
      <c r="AR476" t="s"/>
      <c r="AS476" t="s"/>
      <c r="AT476" t="s">
        <v>90</v>
      </c>
      <c r="AU476" t="s"/>
      <c r="AV476" t="s"/>
      <c r="AW476" t="s"/>
      <c r="AX476" t="s"/>
      <c r="AY476" t="n">
        <v>955294</v>
      </c>
      <c r="AZ476" t="s">
        <v>881</v>
      </c>
      <c r="BA476" t="s"/>
      <c r="BB476" t="n">
        <v>7</v>
      </c>
      <c r="BC476" t="n">
        <v>13.344326</v>
      </c>
      <c r="BD476" t="n">
        <v>52.506315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891</v>
      </c>
      <c r="F477" t="n">
        <v>529944</v>
      </c>
      <c r="G477" t="s">
        <v>74</v>
      </c>
      <c r="H477" t="s">
        <v>75</v>
      </c>
      <c r="I477" t="s"/>
      <c r="J477" t="s">
        <v>74</v>
      </c>
      <c r="K477" t="n">
        <v>184</v>
      </c>
      <c r="L477" t="s">
        <v>76</v>
      </c>
      <c r="M477" t="s"/>
      <c r="N477" t="s">
        <v>892</v>
      </c>
      <c r="O477" t="s">
        <v>78</v>
      </c>
      <c r="P477" t="s">
        <v>893</v>
      </c>
      <c r="Q477" t="s"/>
      <c r="R477" t="s">
        <v>193</v>
      </c>
      <c r="S477" t="s">
        <v>894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HYPERLINK("https://hotelmonitor-cachepage.eclerx.com/savepage/tk_1543494804969058_sr_2095.html","info")</f>
        <v/>
      </c>
      <c r="AA477" t="n">
        <v>99075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88</v>
      </c>
      <c r="AO477" t="s"/>
      <c r="AP477" t="n">
        <v>121</v>
      </c>
      <c r="AQ477" t="s">
        <v>89</v>
      </c>
      <c r="AR477" t="s"/>
      <c r="AS477" t="s"/>
      <c r="AT477" t="s">
        <v>90</v>
      </c>
      <c r="AU477" t="s"/>
      <c r="AV477" t="s"/>
      <c r="AW477" t="s"/>
      <c r="AX477" t="s"/>
      <c r="AY477" t="n">
        <v>230689</v>
      </c>
      <c r="AZ477" t="s">
        <v>895</v>
      </c>
      <c r="BA477" t="s"/>
      <c r="BB477" t="n">
        <v>65746</v>
      </c>
      <c r="BC477" t="n">
        <v>13.390961</v>
      </c>
      <c r="BD477" t="n">
        <v>52.514647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891</v>
      </c>
      <c r="F478" t="n">
        <v>529944</v>
      </c>
      <c r="G478" t="s">
        <v>74</v>
      </c>
      <c r="H478" t="s">
        <v>75</v>
      </c>
      <c r="I478" t="s"/>
      <c r="J478" t="s">
        <v>74</v>
      </c>
      <c r="K478" t="n">
        <v>214</v>
      </c>
      <c r="L478" t="s">
        <v>76</v>
      </c>
      <c r="M478" t="s"/>
      <c r="N478" t="s">
        <v>896</v>
      </c>
      <c r="O478" t="s">
        <v>78</v>
      </c>
      <c r="P478" t="s">
        <v>893</v>
      </c>
      <c r="Q478" t="s"/>
      <c r="R478" t="s">
        <v>193</v>
      </c>
      <c r="S478" t="s">
        <v>897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HYPERLINK("https://hotelmonitor-cachepage.eclerx.com/savepage/tk_1543494804969058_sr_2095.html","info")</f>
        <v/>
      </c>
      <c r="AA478" t="n">
        <v>99075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88</v>
      </c>
      <c r="AO478" t="s"/>
      <c r="AP478" t="n">
        <v>121</v>
      </c>
      <c r="AQ478" t="s">
        <v>89</v>
      </c>
      <c r="AR478" t="s"/>
      <c r="AS478" t="s"/>
      <c r="AT478" t="s">
        <v>90</v>
      </c>
      <c r="AU478" t="s"/>
      <c r="AV478" t="s"/>
      <c r="AW478" t="s"/>
      <c r="AX478" t="s"/>
      <c r="AY478" t="n">
        <v>230689</v>
      </c>
      <c r="AZ478" t="s">
        <v>895</v>
      </c>
      <c r="BA478" t="s"/>
      <c r="BB478" t="n">
        <v>65746</v>
      </c>
      <c r="BC478" t="n">
        <v>13.390961</v>
      </c>
      <c r="BD478" t="n">
        <v>52.514647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891</v>
      </c>
      <c r="F479" t="n">
        <v>529944</v>
      </c>
      <c r="G479" t="s">
        <v>74</v>
      </c>
      <c r="H479" t="s">
        <v>75</v>
      </c>
      <c r="I479" t="s"/>
      <c r="J479" t="s">
        <v>74</v>
      </c>
      <c r="K479" t="n">
        <v>229</v>
      </c>
      <c r="L479" t="s">
        <v>76</v>
      </c>
      <c r="M479" t="s"/>
      <c r="N479" t="s">
        <v>892</v>
      </c>
      <c r="O479" t="s">
        <v>78</v>
      </c>
      <c r="P479" t="s">
        <v>893</v>
      </c>
      <c r="Q479" t="s"/>
      <c r="R479" t="s">
        <v>193</v>
      </c>
      <c r="S479" t="s">
        <v>883</v>
      </c>
      <c r="T479" t="s">
        <v>82</v>
      </c>
      <c r="U479" t="s"/>
      <c r="V479" t="s">
        <v>83</v>
      </c>
      <c r="W479" t="s">
        <v>98</v>
      </c>
      <c r="X479" t="s"/>
      <c r="Y479" t="s">
        <v>85</v>
      </c>
      <c r="Z479">
        <f>HYPERLINK("https://hotelmonitor-cachepage.eclerx.com/savepage/tk_1543494804969058_sr_2095.html","info")</f>
        <v/>
      </c>
      <c r="AA479" t="n">
        <v>99075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88</v>
      </c>
      <c r="AO479" t="s"/>
      <c r="AP479" t="n">
        <v>121</v>
      </c>
      <c r="AQ479" t="s">
        <v>89</v>
      </c>
      <c r="AR479" t="s"/>
      <c r="AS479" t="s"/>
      <c r="AT479" t="s">
        <v>90</v>
      </c>
      <c r="AU479" t="s"/>
      <c r="AV479" t="s"/>
      <c r="AW479" t="s"/>
      <c r="AX479" t="s"/>
      <c r="AY479" t="n">
        <v>230689</v>
      </c>
      <c r="AZ479" t="s">
        <v>895</v>
      </c>
      <c r="BA479" t="s"/>
      <c r="BB479" t="n">
        <v>65746</v>
      </c>
      <c r="BC479" t="n">
        <v>13.390961</v>
      </c>
      <c r="BD479" t="n">
        <v>52.514647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891</v>
      </c>
      <c r="F480" t="n">
        <v>529944</v>
      </c>
      <c r="G480" t="s">
        <v>74</v>
      </c>
      <c r="H480" t="s">
        <v>75</v>
      </c>
      <c r="I480" t="s"/>
      <c r="J480" t="s">
        <v>74</v>
      </c>
      <c r="K480" t="n">
        <v>229</v>
      </c>
      <c r="L480" t="s">
        <v>76</v>
      </c>
      <c r="M480" t="s"/>
      <c r="N480" t="s">
        <v>892</v>
      </c>
      <c r="O480" t="s">
        <v>78</v>
      </c>
      <c r="P480" t="s">
        <v>893</v>
      </c>
      <c r="Q480" t="s"/>
      <c r="R480" t="s">
        <v>193</v>
      </c>
      <c r="S480" t="s">
        <v>883</v>
      </c>
      <c r="T480" t="s">
        <v>82</v>
      </c>
      <c r="U480" t="s"/>
      <c r="V480" t="s">
        <v>83</v>
      </c>
      <c r="W480" t="s">
        <v>98</v>
      </c>
      <c r="X480" t="s"/>
      <c r="Y480" t="s">
        <v>85</v>
      </c>
      <c r="Z480">
        <f>HYPERLINK("https://hotelmonitor-cachepage.eclerx.com/savepage/tk_1543494804969058_sr_2095.html","info")</f>
        <v/>
      </c>
      <c r="AA480" t="n">
        <v>99075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88</v>
      </c>
      <c r="AO480" t="s"/>
      <c r="AP480" t="n">
        <v>121</v>
      </c>
      <c r="AQ480" t="s">
        <v>89</v>
      </c>
      <c r="AR480" t="s"/>
      <c r="AS480" t="s"/>
      <c r="AT480" t="s">
        <v>90</v>
      </c>
      <c r="AU480" t="s"/>
      <c r="AV480" t="s"/>
      <c r="AW480" t="s"/>
      <c r="AX480" t="s"/>
      <c r="AY480" t="n">
        <v>230689</v>
      </c>
      <c r="AZ480" t="s">
        <v>895</v>
      </c>
      <c r="BA480" t="s"/>
      <c r="BB480" t="n">
        <v>65746</v>
      </c>
      <c r="BC480" t="n">
        <v>13.390961</v>
      </c>
      <c r="BD480" t="n">
        <v>52.514647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891</v>
      </c>
      <c r="F481" t="n">
        <v>529944</v>
      </c>
      <c r="G481" t="s">
        <v>74</v>
      </c>
      <c r="H481" t="s">
        <v>75</v>
      </c>
      <c r="I481" t="s"/>
      <c r="J481" t="s">
        <v>74</v>
      </c>
      <c r="K481" t="n">
        <v>239</v>
      </c>
      <c r="L481" t="s">
        <v>76</v>
      </c>
      <c r="M481" t="s"/>
      <c r="N481" t="s">
        <v>898</v>
      </c>
      <c r="O481" t="s">
        <v>78</v>
      </c>
      <c r="P481" t="s">
        <v>893</v>
      </c>
      <c r="Q481" t="s"/>
      <c r="R481" t="s">
        <v>193</v>
      </c>
      <c r="S481" t="s">
        <v>876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HYPERLINK("https://hotelmonitor-cachepage.eclerx.com/savepage/tk_1543494804969058_sr_2095.html","info")</f>
        <v/>
      </c>
      <c r="AA481" t="n">
        <v>99075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88</v>
      </c>
      <c r="AO481" t="s"/>
      <c r="AP481" t="n">
        <v>121</v>
      </c>
      <c r="AQ481" t="s">
        <v>89</v>
      </c>
      <c r="AR481" t="s"/>
      <c r="AS481" t="s"/>
      <c r="AT481" t="s">
        <v>90</v>
      </c>
      <c r="AU481" t="s"/>
      <c r="AV481" t="s"/>
      <c r="AW481" t="s"/>
      <c r="AX481" t="s"/>
      <c r="AY481" t="n">
        <v>230689</v>
      </c>
      <c r="AZ481" t="s">
        <v>895</v>
      </c>
      <c r="BA481" t="s"/>
      <c r="BB481" t="n">
        <v>65746</v>
      </c>
      <c r="BC481" t="n">
        <v>13.390961</v>
      </c>
      <c r="BD481" t="n">
        <v>52.514647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891</v>
      </c>
      <c r="F482" t="n">
        <v>529944</v>
      </c>
      <c r="G482" t="s">
        <v>74</v>
      </c>
      <c r="H482" t="s">
        <v>75</v>
      </c>
      <c r="I482" t="s"/>
      <c r="J482" t="s">
        <v>74</v>
      </c>
      <c r="K482" t="n">
        <v>259</v>
      </c>
      <c r="L482" t="s">
        <v>76</v>
      </c>
      <c r="M482" t="s"/>
      <c r="N482" t="s">
        <v>896</v>
      </c>
      <c r="O482" t="s">
        <v>78</v>
      </c>
      <c r="P482" t="s">
        <v>893</v>
      </c>
      <c r="Q482" t="s"/>
      <c r="R482" t="s">
        <v>193</v>
      </c>
      <c r="S482" t="s">
        <v>899</v>
      </c>
      <c r="T482" t="s">
        <v>82</v>
      </c>
      <c r="U482" t="s"/>
      <c r="V482" t="s">
        <v>83</v>
      </c>
      <c r="W482" t="s">
        <v>98</v>
      </c>
      <c r="X482" t="s"/>
      <c r="Y482" t="s">
        <v>85</v>
      </c>
      <c r="Z482">
        <f>HYPERLINK("https://hotelmonitor-cachepage.eclerx.com/savepage/tk_1543494804969058_sr_2095.html","info")</f>
        <v/>
      </c>
      <c r="AA482" t="n">
        <v>99075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88</v>
      </c>
      <c r="AO482" t="s"/>
      <c r="AP482" t="n">
        <v>121</v>
      </c>
      <c r="AQ482" t="s">
        <v>89</v>
      </c>
      <c r="AR482" t="s"/>
      <c r="AS482" t="s"/>
      <c r="AT482" t="s">
        <v>90</v>
      </c>
      <c r="AU482" t="s"/>
      <c r="AV482" t="s"/>
      <c r="AW482" t="s"/>
      <c r="AX482" t="s"/>
      <c r="AY482" t="n">
        <v>230689</v>
      </c>
      <c r="AZ482" t="s">
        <v>895</v>
      </c>
      <c r="BA482" t="s"/>
      <c r="BB482" t="n">
        <v>65746</v>
      </c>
      <c r="BC482" t="n">
        <v>13.390961</v>
      </c>
      <c r="BD482" t="n">
        <v>52.514647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891</v>
      </c>
      <c r="F483" t="n">
        <v>529944</v>
      </c>
      <c r="G483" t="s">
        <v>74</v>
      </c>
      <c r="H483" t="s">
        <v>75</v>
      </c>
      <c r="I483" t="s"/>
      <c r="J483" t="s">
        <v>74</v>
      </c>
      <c r="K483" t="n">
        <v>259</v>
      </c>
      <c r="L483" t="s">
        <v>76</v>
      </c>
      <c r="M483" t="s"/>
      <c r="N483" t="s">
        <v>896</v>
      </c>
      <c r="O483" t="s">
        <v>78</v>
      </c>
      <c r="P483" t="s">
        <v>893</v>
      </c>
      <c r="Q483" t="s"/>
      <c r="R483" t="s">
        <v>193</v>
      </c>
      <c r="S483" t="s">
        <v>899</v>
      </c>
      <c r="T483" t="s">
        <v>82</v>
      </c>
      <c r="U483" t="s"/>
      <c r="V483" t="s">
        <v>83</v>
      </c>
      <c r="W483" t="s">
        <v>98</v>
      </c>
      <c r="X483" t="s"/>
      <c r="Y483" t="s">
        <v>85</v>
      </c>
      <c r="Z483">
        <f>HYPERLINK("https://hotelmonitor-cachepage.eclerx.com/savepage/tk_1543494804969058_sr_2095.html","info")</f>
        <v/>
      </c>
      <c r="AA483" t="n">
        <v>99075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88</v>
      </c>
      <c r="AO483" t="s"/>
      <c r="AP483" t="n">
        <v>121</v>
      </c>
      <c r="AQ483" t="s">
        <v>89</v>
      </c>
      <c r="AR483" t="s"/>
      <c r="AS483" t="s"/>
      <c r="AT483" t="s">
        <v>90</v>
      </c>
      <c r="AU483" t="s"/>
      <c r="AV483" t="s"/>
      <c r="AW483" t="s"/>
      <c r="AX483" t="s"/>
      <c r="AY483" t="n">
        <v>230689</v>
      </c>
      <c r="AZ483" t="s">
        <v>895</v>
      </c>
      <c r="BA483" t="s"/>
      <c r="BB483" t="n">
        <v>65746</v>
      </c>
      <c r="BC483" t="n">
        <v>13.390961</v>
      </c>
      <c r="BD483" t="n">
        <v>52.514647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891</v>
      </c>
      <c r="F484" t="n">
        <v>529944</v>
      </c>
      <c r="G484" t="s">
        <v>74</v>
      </c>
      <c r="H484" t="s">
        <v>75</v>
      </c>
      <c r="I484" t="s"/>
      <c r="J484" t="s">
        <v>74</v>
      </c>
      <c r="K484" t="n">
        <v>284</v>
      </c>
      <c r="L484" t="s">
        <v>76</v>
      </c>
      <c r="M484" t="s"/>
      <c r="N484" t="s">
        <v>898</v>
      </c>
      <c r="O484" t="s">
        <v>78</v>
      </c>
      <c r="P484" t="s">
        <v>893</v>
      </c>
      <c r="Q484" t="s"/>
      <c r="R484" t="s">
        <v>193</v>
      </c>
      <c r="S484" t="s">
        <v>900</v>
      </c>
      <c r="T484" t="s">
        <v>82</v>
      </c>
      <c r="U484" t="s"/>
      <c r="V484" t="s">
        <v>83</v>
      </c>
      <c r="W484" t="s">
        <v>98</v>
      </c>
      <c r="X484" t="s"/>
      <c r="Y484" t="s">
        <v>85</v>
      </c>
      <c r="Z484">
        <f>HYPERLINK("https://hotelmonitor-cachepage.eclerx.com/savepage/tk_1543494804969058_sr_2095.html","info")</f>
        <v/>
      </c>
      <c r="AA484" t="n">
        <v>99075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88</v>
      </c>
      <c r="AO484" t="s"/>
      <c r="AP484" t="n">
        <v>121</v>
      </c>
      <c r="AQ484" t="s">
        <v>89</v>
      </c>
      <c r="AR484" t="s"/>
      <c r="AS484" t="s"/>
      <c r="AT484" t="s">
        <v>90</v>
      </c>
      <c r="AU484" t="s"/>
      <c r="AV484" t="s"/>
      <c r="AW484" t="s"/>
      <c r="AX484" t="s"/>
      <c r="AY484" t="n">
        <v>230689</v>
      </c>
      <c r="AZ484" t="s">
        <v>895</v>
      </c>
      <c r="BA484" t="s"/>
      <c r="BB484" t="n">
        <v>65746</v>
      </c>
      <c r="BC484" t="n">
        <v>13.390961</v>
      </c>
      <c r="BD484" t="n">
        <v>52.514647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891</v>
      </c>
      <c r="F485" t="n">
        <v>529944</v>
      </c>
      <c r="G485" t="s">
        <v>74</v>
      </c>
      <c r="H485" t="s">
        <v>75</v>
      </c>
      <c r="I485" t="s"/>
      <c r="J485" t="s">
        <v>74</v>
      </c>
      <c r="K485" t="n">
        <v>284</v>
      </c>
      <c r="L485" t="s">
        <v>76</v>
      </c>
      <c r="M485" t="s"/>
      <c r="N485" t="s">
        <v>898</v>
      </c>
      <c r="O485" t="s">
        <v>78</v>
      </c>
      <c r="P485" t="s">
        <v>893</v>
      </c>
      <c r="Q485" t="s"/>
      <c r="R485" t="s">
        <v>193</v>
      </c>
      <c r="S485" t="s">
        <v>900</v>
      </c>
      <c r="T485" t="s">
        <v>82</v>
      </c>
      <c r="U485" t="s"/>
      <c r="V485" t="s">
        <v>83</v>
      </c>
      <c r="W485" t="s">
        <v>98</v>
      </c>
      <c r="X485" t="s"/>
      <c r="Y485" t="s">
        <v>85</v>
      </c>
      <c r="Z485">
        <f>HYPERLINK("https://hotelmonitor-cachepage.eclerx.com/savepage/tk_1543494804969058_sr_2095.html","info")</f>
        <v/>
      </c>
      <c r="AA485" t="n">
        <v>99075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88</v>
      </c>
      <c r="AO485" t="s"/>
      <c r="AP485" t="n">
        <v>121</v>
      </c>
      <c r="AQ485" t="s">
        <v>89</v>
      </c>
      <c r="AR485" t="s"/>
      <c r="AS485" t="s"/>
      <c r="AT485" t="s">
        <v>90</v>
      </c>
      <c r="AU485" t="s"/>
      <c r="AV485" t="s"/>
      <c r="AW485" t="s"/>
      <c r="AX485" t="s"/>
      <c r="AY485" t="n">
        <v>230689</v>
      </c>
      <c r="AZ485" t="s">
        <v>895</v>
      </c>
      <c r="BA485" t="s"/>
      <c r="BB485" t="n">
        <v>65746</v>
      </c>
      <c r="BC485" t="n">
        <v>13.390961</v>
      </c>
      <c r="BD485" t="n">
        <v>52.514647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901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155.92</v>
      </c>
      <c r="L486" t="s">
        <v>76</v>
      </c>
      <c r="M486" t="s"/>
      <c r="N486" t="s">
        <v>154</v>
      </c>
      <c r="O486" t="s">
        <v>78</v>
      </c>
      <c r="P486" t="s">
        <v>901</v>
      </c>
      <c r="Q486" t="s"/>
      <c r="R486" t="s">
        <v>109</v>
      </c>
      <c r="S486" t="s">
        <v>902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HYPERLINK("https://hotelmonitor-cachepage.eclerx.com/savepage/tk_1543494727784558_sr_2095.html","info")</f>
        <v/>
      </c>
      <c r="AA486" t="n">
        <v>-2208639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88</v>
      </c>
      <c r="AO486" t="s"/>
      <c r="AP486" t="n">
        <v>76</v>
      </c>
      <c r="AQ486" t="s">
        <v>89</v>
      </c>
      <c r="AR486" t="s"/>
      <c r="AS486" t="s"/>
      <c r="AT486" t="s">
        <v>90</v>
      </c>
      <c r="AU486" t="s"/>
      <c r="AV486" t="s"/>
      <c r="AW486" t="s"/>
      <c r="AX486" t="s"/>
      <c r="AY486" t="n">
        <v>2208639</v>
      </c>
      <c r="AZ486" t="s">
        <v>903</v>
      </c>
      <c r="BA486" t="s"/>
      <c r="BB486" t="n">
        <v>1139</v>
      </c>
      <c r="BC486" t="n">
        <v>13.28691</v>
      </c>
      <c r="BD486" t="n">
        <v>52.49731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901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169.01</v>
      </c>
      <c r="L487" t="s">
        <v>76</v>
      </c>
      <c r="M487" t="s"/>
      <c r="N487" t="s">
        <v>904</v>
      </c>
      <c r="O487" t="s">
        <v>78</v>
      </c>
      <c r="P487" t="s">
        <v>901</v>
      </c>
      <c r="Q487" t="s"/>
      <c r="R487" t="s">
        <v>109</v>
      </c>
      <c r="S487" t="s">
        <v>905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HYPERLINK("https://hotelmonitor-cachepage.eclerx.com/savepage/tk_1543494727784558_sr_2095.html","info")</f>
        <v/>
      </c>
      <c r="AA487" t="n">
        <v>-2208639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88</v>
      </c>
      <c r="AO487" t="s"/>
      <c r="AP487" t="n">
        <v>76</v>
      </c>
      <c r="AQ487" t="s">
        <v>89</v>
      </c>
      <c r="AR487" t="s"/>
      <c r="AS487" t="s"/>
      <c r="AT487" t="s">
        <v>90</v>
      </c>
      <c r="AU487" t="s"/>
      <c r="AV487" t="s"/>
      <c r="AW487" t="s"/>
      <c r="AX487" t="s"/>
      <c r="AY487" t="n">
        <v>2208639</v>
      </c>
      <c r="AZ487" t="s">
        <v>903</v>
      </c>
      <c r="BA487" t="s"/>
      <c r="BB487" t="n">
        <v>1139</v>
      </c>
      <c r="BC487" t="n">
        <v>13.28691</v>
      </c>
      <c r="BD487" t="n">
        <v>52.49731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906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99</v>
      </c>
      <c r="L488" t="s">
        <v>76</v>
      </c>
      <c r="M488" t="s"/>
      <c r="N488" t="s">
        <v>102</v>
      </c>
      <c r="O488" t="s">
        <v>78</v>
      </c>
      <c r="P488" t="s">
        <v>906</v>
      </c>
      <c r="Q488" t="s"/>
      <c r="R488" t="s">
        <v>80</v>
      </c>
      <c r="S488" t="s">
        <v>274</v>
      </c>
      <c r="T488" t="s">
        <v>82</v>
      </c>
      <c r="U488" t="s"/>
      <c r="V488" t="s">
        <v>83</v>
      </c>
      <c r="W488" t="s">
        <v>98</v>
      </c>
      <c r="X488" t="s"/>
      <c r="Y488" t="s">
        <v>85</v>
      </c>
      <c r="Z488">
        <f>HYPERLINK("https://hotelmonitor-cachepage.eclerx.com/savepage/tk_15434949228255997_sr_2095.html","info")</f>
        <v/>
      </c>
      <c r="AA488" t="n">
        <v>-4880361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88</v>
      </c>
      <c r="AO488" t="s"/>
      <c r="AP488" t="n">
        <v>190</v>
      </c>
      <c r="AQ488" t="s">
        <v>89</v>
      </c>
      <c r="AR488" t="s"/>
      <c r="AS488" t="s"/>
      <c r="AT488" t="s">
        <v>90</v>
      </c>
      <c r="AU488" t="s"/>
      <c r="AV488" t="s"/>
      <c r="AW488" t="s"/>
      <c r="AX488" t="s"/>
      <c r="AY488" t="n">
        <v>4880361</v>
      </c>
      <c r="AZ488" t="s">
        <v>907</v>
      </c>
      <c r="BA488" t="s"/>
      <c r="BB488" t="n">
        <v>76078</v>
      </c>
      <c r="BC488" t="n">
        <v>13.348016</v>
      </c>
      <c r="BD488" t="n">
        <v>52.496441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908</v>
      </c>
      <c r="F489" t="n">
        <v>178882</v>
      </c>
      <c r="G489" t="s">
        <v>74</v>
      </c>
      <c r="H489" t="s">
        <v>75</v>
      </c>
      <c r="I489" t="s"/>
      <c r="J489" t="s">
        <v>74</v>
      </c>
      <c r="K489" t="n">
        <v>161</v>
      </c>
      <c r="L489" t="s">
        <v>76</v>
      </c>
      <c r="M489" t="s"/>
      <c r="N489" t="s">
        <v>909</v>
      </c>
      <c r="O489" t="s">
        <v>78</v>
      </c>
      <c r="P489" t="s">
        <v>910</v>
      </c>
      <c r="Q489" t="s"/>
      <c r="R489" t="s">
        <v>80</v>
      </c>
      <c r="S489" t="s">
        <v>97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HYPERLINK("https://hotelmonitor-cachepage.eclerx.com/savepage/tk_15434946489313493_sr_2095.html","info")</f>
        <v/>
      </c>
      <c r="AA489" t="n">
        <v>82861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88</v>
      </c>
      <c r="AO489" t="s"/>
      <c r="AP489" t="n">
        <v>32</v>
      </c>
      <c r="AQ489" t="s">
        <v>89</v>
      </c>
      <c r="AR489" t="s"/>
      <c r="AS489" t="s"/>
      <c r="AT489" t="s">
        <v>90</v>
      </c>
      <c r="AU489" t="s"/>
      <c r="AV489" t="s"/>
      <c r="AW489" t="s"/>
      <c r="AX489" t="s"/>
      <c r="AY489" t="n">
        <v>937737</v>
      </c>
      <c r="AZ489" t="s">
        <v>911</v>
      </c>
      <c r="BA489" t="s"/>
      <c r="BB489" t="n">
        <v>391042</v>
      </c>
      <c r="BC489" t="n">
        <v>13.38366</v>
      </c>
      <c r="BD489" t="n">
        <v>52.52362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908</v>
      </c>
      <c r="F490" t="n">
        <v>178882</v>
      </c>
      <c r="G490" t="s">
        <v>74</v>
      </c>
      <c r="H490" t="s">
        <v>75</v>
      </c>
      <c r="I490" t="s"/>
      <c r="J490" t="s">
        <v>74</v>
      </c>
      <c r="K490" t="n">
        <v>181</v>
      </c>
      <c r="L490" t="s">
        <v>76</v>
      </c>
      <c r="M490" t="s"/>
      <c r="N490" t="s">
        <v>912</v>
      </c>
      <c r="O490" t="s">
        <v>78</v>
      </c>
      <c r="P490" t="s">
        <v>910</v>
      </c>
      <c r="Q490" t="s"/>
      <c r="R490" t="s">
        <v>80</v>
      </c>
      <c r="S490" t="s">
        <v>164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HYPERLINK("https://hotelmonitor-cachepage.eclerx.com/savepage/tk_15434946489313493_sr_2095.html","info")</f>
        <v/>
      </c>
      <c r="AA490" t="n">
        <v>82861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88</v>
      </c>
      <c r="AO490" t="s"/>
      <c r="AP490" t="n">
        <v>32</v>
      </c>
      <c r="AQ490" t="s">
        <v>89</v>
      </c>
      <c r="AR490" t="s"/>
      <c r="AS490" t="s"/>
      <c r="AT490" t="s">
        <v>90</v>
      </c>
      <c r="AU490" t="s"/>
      <c r="AV490" t="s"/>
      <c r="AW490" t="s"/>
      <c r="AX490" t="s"/>
      <c r="AY490" t="n">
        <v>937737</v>
      </c>
      <c r="AZ490" t="s">
        <v>911</v>
      </c>
      <c r="BA490" t="s"/>
      <c r="BB490" t="n">
        <v>391042</v>
      </c>
      <c r="BC490" t="n">
        <v>13.38366</v>
      </c>
      <c r="BD490" t="n">
        <v>52.52362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913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119</v>
      </c>
      <c r="L491" t="s">
        <v>76</v>
      </c>
      <c r="M491" t="s"/>
      <c r="N491" t="s">
        <v>169</v>
      </c>
      <c r="O491" t="s">
        <v>78</v>
      </c>
      <c r="P491" t="s">
        <v>913</v>
      </c>
      <c r="Q491" t="s"/>
      <c r="R491" t="s">
        <v>80</v>
      </c>
      <c r="S491" t="s">
        <v>150</v>
      </c>
      <c r="T491" t="s">
        <v>82</v>
      </c>
      <c r="U491" t="s"/>
      <c r="V491" t="s">
        <v>83</v>
      </c>
      <c r="W491" t="s">
        <v>98</v>
      </c>
      <c r="X491" t="s"/>
      <c r="Y491" t="s">
        <v>85</v>
      </c>
      <c r="Z491">
        <f>HYPERLINK("https://hotelmonitor-cachepage.eclerx.com/savepage/tk_15434948340246835_sr_2095.html","info")</f>
        <v/>
      </c>
      <c r="AA491" t="n">
        <v>-6797229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88</v>
      </c>
      <c r="AO491" t="s"/>
      <c r="AP491" t="n">
        <v>138</v>
      </c>
      <c r="AQ491" t="s">
        <v>89</v>
      </c>
      <c r="AR491" t="s"/>
      <c r="AS491" t="s"/>
      <c r="AT491" t="s">
        <v>90</v>
      </c>
      <c r="AU491" t="s"/>
      <c r="AV491" t="s"/>
      <c r="AW491" t="s"/>
      <c r="AX491" t="s"/>
      <c r="AY491" t="n">
        <v>6797229</v>
      </c>
      <c r="AZ491" t="s">
        <v>914</v>
      </c>
      <c r="BA491" t="s"/>
      <c r="BB491" t="n">
        <v>252443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915</v>
      </c>
      <c r="F492" t="n">
        <v>1769242</v>
      </c>
      <c r="G492" t="s">
        <v>74</v>
      </c>
      <c r="H492" t="s">
        <v>75</v>
      </c>
      <c r="I492" t="s"/>
      <c r="J492" t="s">
        <v>74</v>
      </c>
      <c r="K492" t="n">
        <v>169</v>
      </c>
      <c r="L492" t="s">
        <v>76</v>
      </c>
      <c r="M492" t="s"/>
      <c r="N492" t="s">
        <v>169</v>
      </c>
      <c r="O492" t="s">
        <v>78</v>
      </c>
      <c r="P492" t="s">
        <v>916</v>
      </c>
      <c r="Q492" t="s"/>
      <c r="R492" t="s">
        <v>109</v>
      </c>
      <c r="S492" t="s">
        <v>683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HYPERLINK("https://hotelmonitor-cachepage.eclerx.com/savepage/tk_15434946101443222_sr_2095.html","info")</f>
        <v/>
      </c>
      <c r="AA492" t="n">
        <v>373306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88</v>
      </c>
      <c r="AO492" t="s"/>
      <c r="AP492" t="n">
        <v>7</v>
      </c>
      <c r="AQ492" t="s">
        <v>89</v>
      </c>
      <c r="AR492" t="s"/>
      <c r="AS492" t="s"/>
      <c r="AT492" t="s">
        <v>90</v>
      </c>
      <c r="AU492" t="s"/>
      <c r="AV492" t="s"/>
      <c r="AW492" t="s"/>
      <c r="AX492" t="s"/>
      <c r="AY492" t="n">
        <v>1726531</v>
      </c>
      <c r="AZ492" t="s">
        <v>917</v>
      </c>
      <c r="BA492" t="s"/>
      <c r="BB492" t="n">
        <v>658320</v>
      </c>
      <c r="BC492" t="n">
        <v>13.385663</v>
      </c>
      <c r="BD492" t="n">
        <v>52.522047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915</v>
      </c>
      <c r="F493" t="n">
        <v>1769242</v>
      </c>
      <c r="G493" t="s">
        <v>74</v>
      </c>
      <c r="H493" t="s">
        <v>75</v>
      </c>
      <c r="I493" t="s"/>
      <c r="J493" t="s">
        <v>74</v>
      </c>
      <c r="K493" t="n">
        <v>199</v>
      </c>
      <c r="L493" t="s">
        <v>76</v>
      </c>
      <c r="M493" t="s"/>
      <c r="N493" t="s">
        <v>918</v>
      </c>
      <c r="O493" t="s">
        <v>78</v>
      </c>
      <c r="P493" t="s">
        <v>916</v>
      </c>
      <c r="Q493" t="s"/>
      <c r="R493" t="s">
        <v>109</v>
      </c>
      <c r="S493" t="s">
        <v>332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HYPERLINK("https://hotelmonitor-cachepage.eclerx.com/savepage/tk_15434946101443222_sr_2095.html","info")</f>
        <v/>
      </c>
      <c r="AA493" t="n">
        <v>373306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88</v>
      </c>
      <c r="AO493" t="s"/>
      <c r="AP493" t="n">
        <v>7</v>
      </c>
      <c r="AQ493" t="s">
        <v>89</v>
      </c>
      <c r="AR493" t="s"/>
      <c r="AS493" t="s"/>
      <c r="AT493" t="s">
        <v>90</v>
      </c>
      <c r="AU493" t="s"/>
      <c r="AV493" t="s"/>
      <c r="AW493" t="s"/>
      <c r="AX493" t="s"/>
      <c r="AY493" t="n">
        <v>1726531</v>
      </c>
      <c r="AZ493" t="s">
        <v>917</v>
      </c>
      <c r="BA493" t="s"/>
      <c r="BB493" t="n">
        <v>658320</v>
      </c>
      <c r="BC493" t="n">
        <v>13.385663</v>
      </c>
      <c r="BD493" t="n">
        <v>52.522047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915</v>
      </c>
      <c r="F494" t="n">
        <v>1769242</v>
      </c>
      <c r="G494" t="s">
        <v>74</v>
      </c>
      <c r="H494" t="s">
        <v>75</v>
      </c>
      <c r="I494" t="s"/>
      <c r="J494" t="s">
        <v>74</v>
      </c>
      <c r="K494" t="n">
        <v>203</v>
      </c>
      <c r="L494" t="s">
        <v>76</v>
      </c>
      <c r="M494" t="s"/>
      <c r="N494" t="s">
        <v>679</v>
      </c>
      <c r="O494" t="s">
        <v>78</v>
      </c>
      <c r="P494" t="s">
        <v>916</v>
      </c>
      <c r="Q494" t="s"/>
      <c r="R494" t="s">
        <v>109</v>
      </c>
      <c r="S494" t="s">
        <v>705</v>
      </c>
      <c r="T494" t="s">
        <v>82</v>
      </c>
      <c r="U494" t="s"/>
      <c r="V494" t="s">
        <v>83</v>
      </c>
      <c r="W494" t="s">
        <v>98</v>
      </c>
      <c r="X494" t="s"/>
      <c r="Y494" t="s">
        <v>85</v>
      </c>
      <c r="Z494">
        <f>HYPERLINK("https://hotelmonitor-cachepage.eclerx.com/savepage/tk_15434946101443222_sr_2095.html","info")</f>
        <v/>
      </c>
      <c r="AA494" t="n">
        <v>373306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88</v>
      </c>
      <c r="AO494" t="s"/>
      <c r="AP494" t="n">
        <v>7</v>
      </c>
      <c r="AQ494" t="s">
        <v>89</v>
      </c>
      <c r="AR494" t="s"/>
      <c r="AS494" t="s"/>
      <c r="AT494" t="s">
        <v>90</v>
      </c>
      <c r="AU494" t="s"/>
      <c r="AV494" t="s"/>
      <c r="AW494" t="s"/>
      <c r="AX494" t="s"/>
      <c r="AY494" t="n">
        <v>1726531</v>
      </c>
      <c r="AZ494" t="s">
        <v>917</v>
      </c>
      <c r="BA494" t="s"/>
      <c r="BB494" t="n">
        <v>658320</v>
      </c>
      <c r="BC494" t="n">
        <v>13.385663</v>
      </c>
      <c r="BD494" t="n">
        <v>52.522047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919</v>
      </c>
      <c r="F495" t="n">
        <v>743239</v>
      </c>
      <c r="G495" t="s">
        <v>74</v>
      </c>
      <c r="H495" t="s">
        <v>75</v>
      </c>
      <c r="I495" t="s"/>
      <c r="J495" t="s">
        <v>74</v>
      </c>
      <c r="K495" t="n">
        <v>297</v>
      </c>
      <c r="L495" t="s">
        <v>76</v>
      </c>
      <c r="M495" t="s"/>
      <c r="N495" t="s">
        <v>920</v>
      </c>
      <c r="O495" t="s">
        <v>78</v>
      </c>
      <c r="P495" t="s">
        <v>921</v>
      </c>
      <c r="Q495" t="s"/>
      <c r="R495" t="s">
        <v>109</v>
      </c>
      <c r="S495" t="s">
        <v>922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HYPERLINK("https://hotelmonitor-cachepage.eclerx.com/savepage/tk_15434948519142914_sr_2095.html","info")</f>
        <v/>
      </c>
      <c r="AA495" t="n">
        <v>147293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88</v>
      </c>
      <c r="AO495" t="s"/>
      <c r="AP495" t="n">
        <v>150</v>
      </c>
      <c r="AQ495" t="s">
        <v>89</v>
      </c>
      <c r="AR495" t="s"/>
      <c r="AS495" t="s"/>
      <c r="AT495" t="s">
        <v>90</v>
      </c>
      <c r="AU495" t="s"/>
      <c r="AV495" t="s"/>
      <c r="AW495" t="s"/>
      <c r="AX495" t="s"/>
      <c r="AY495" t="n">
        <v>1003460</v>
      </c>
      <c r="AZ495" t="s">
        <v>923</v>
      </c>
      <c r="BA495" t="s"/>
      <c r="BB495" t="n">
        <v>513747</v>
      </c>
      <c r="BC495" t="n">
        <v>13.33418</v>
      </c>
      <c r="BD495" t="n">
        <v>52.49901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919</v>
      </c>
      <c r="F496" t="n">
        <v>743239</v>
      </c>
      <c r="G496" t="s">
        <v>74</v>
      </c>
      <c r="H496" t="s">
        <v>75</v>
      </c>
      <c r="I496" t="s"/>
      <c r="J496" t="s">
        <v>74</v>
      </c>
      <c r="K496" t="n">
        <v>330</v>
      </c>
      <c r="L496" t="s">
        <v>76</v>
      </c>
      <c r="M496" t="s"/>
      <c r="N496" t="s">
        <v>924</v>
      </c>
      <c r="O496" t="s">
        <v>78</v>
      </c>
      <c r="P496" t="s">
        <v>921</v>
      </c>
      <c r="Q496" t="s"/>
      <c r="R496" t="s">
        <v>109</v>
      </c>
      <c r="S496" t="s">
        <v>925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HYPERLINK("https://hotelmonitor-cachepage.eclerx.com/savepage/tk_15434948519142914_sr_2095.html","info")</f>
        <v/>
      </c>
      <c r="AA496" t="n">
        <v>147293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88</v>
      </c>
      <c r="AO496" t="s"/>
      <c r="AP496" t="n">
        <v>150</v>
      </c>
      <c r="AQ496" t="s">
        <v>89</v>
      </c>
      <c r="AR496" t="s"/>
      <c r="AS496" t="s"/>
      <c r="AT496" t="s">
        <v>90</v>
      </c>
      <c r="AU496" t="s"/>
      <c r="AV496" t="s"/>
      <c r="AW496" t="s"/>
      <c r="AX496" t="s"/>
      <c r="AY496" t="n">
        <v>1003460</v>
      </c>
      <c r="AZ496" t="s">
        <v>923</v>
      </c>
      <c r="BA496" t="s"/>
      <c r="BB496" t="n">
        <v>513747</v>
      </c>
      <c r="BC496" t="n">
        <v>13.33418</v>
      </c>
      <c r="BD496" t="n">
        <v>52.49901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919</v>
      </c>
      <c r="F497" t="n">
        <v>743239</v>
      </c>
      <c r="G497" t="s">
        <v>74</v>
      </c>
      <c r="H497" t="s">
        <v>75</v>
      </c>
      <c r="I497" t="s"/>
      <c r="J497" t="s">
        <v>74</v>
      </c>
      <c r="K497" t="n">
        <v>405</v>
      </c>
      <c r="L497" t="s">
        <v>76</v>
      </c>
      <c r="M497" t="s"/>
      <c r="N497" t="s">
        <v>926</v>
      </c>
      <c r="O497" t="s">
        <v>78</v>
      </c>
      <c r="P497" t="s">
        <v>921</v>
      </c>
      <c r="Q497" t="s"/>
      <c r="R497" t="s">
        <v>109</v>
      </c>
      <c r="S497" t="s">
        <v>927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HYPERLINK("https://hotelmonitor-cachepage.eclerx.com/savepage/tk_15434948519142914_sr_2095.html","info")</f>
        <v/>
      </c>
      <c r="AA497" t="n">
        <v>147293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88</v>
      </c>
      <c r="AO497" t="s"/>
      <c r="AP497" t="n">
        <v>150</v>
      </c>
      <c r="AQ497" t="s">
        <v>89</v>
      </c>
      <c r="AR497" t="s"/>
      <c r="AS497" t="s"/>
      <c r="AT497" t="s">
        <v>90</v>
      </c>
      <c r="AU497" t="s"/>
      <c r="AV497" t="s"/>
      <c r="AW497" t="s"/>
      <c r="AX497" t="s"/>
      <c r="AY497" t="n">
        <v>1003460</v>
      </c>
      <c r="AZ497" t="s">
        <v>923</v>
      </c>
      <c r="BA497" t="s"/>
      <c r="BB497" t="n">
        <v>513747</v>
      </c>
      <c r="BC497" t="n">
        <v>13.33418</v>
      </c>
      <c r="BD497" t="n">
        <v>52.49901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919</v>
      </c>
      <c r="F498" t="n">
        <v>743239</v>
      </c>
      <c r="G498" t="s">
        <v>74</v>
      </c>
      <c r="H498" t="s">
        <v>75</v>
      </c>
      <c r="I498" t="s"/>
      <c r="J498" t="s">
        <v>74</v>
      </c>
      <c r="K498" t="n">
        <v>463.32</v>
      </c>
      <c r="L498" t="s">
        <v>76</v>
      </c>
      <c r="M498" t="s"/>
      <c r="N498" t="s">
        <v>926</v>
      </c>
      <c r="O498" t="s">
        <v>78</v>
      </c>
      <c r="P498" t="s">
        <v>921</v>
      </c>
      <c r="Q498" t="s"/>
      <c r="R498" t="s">
        <v>109</v>
      </c>
      <c r="S498" t="s">
        <v>928</v>
      </c>
      <c r="T498" t="s">
        <v>82</v>
      </c>
      <c r="U498" t="s"/>
      <c r="V498" t="s">
        <v>83</v>
      </c>
      <c r="W498" t="s">
        <v>98</v>
      </c>
      <c r="X498" t="s"/>
      <c r="Y498" t="s">
        <v>85</v>
      </c>
      <c r="Z498">
        <f>HYPERLINK("https://hotelmonitor-cachepage.eclerx.com/savepage/tk_15434948519142914_sr_2095.html","info")</f>
        <v/>
      </c>
      <c r="AA498" t="n">
        <v>147293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88</v>
      </c>
      <c r="AO498" t="s"/>
      <c r="AP498" t="n">
        <v>150</v>
      </c>
      <c r="AQ498" t="s">
        <v>89</v>
      </c>
      <c r="AR498" t="s"/>
      <c r="AS498" t="s"/>
      <c r="AT498" t="s">
        <v>90</v>
      </c>
      <c r="AU498" t="s"/>
      <c r="AV498" t="s"/>
      <c r="AW498" t="s"/>
      <c r="AX498" t="s"/>
      <c r="AY498" t="n">
        <v>1003460</v>
      </c>
      <c r="AZ498" t="s">
        <v>923</v>
      </c>
      <c r="BA498" t="s"/>
      <c r="BB498" t="n">
        <v>513747</v>
      </c>
      <c r="BC498" t="n">
        <v>13.33418</v>
      </c>
      <c r="BD498" t="n">
        <v>52.49901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919</v>
      </c>
      <c r="F499" t="n">
        <v>743239</v>
      </c>
      <c r="G499" t="s">
        <v>74</v>
      </c>
      <c r="H499" t="s">
        <v>75</v>
      </c>
      <c r="I499" t="s"/>
      <c r="J499" t="s">
        <v>74</v>
      </c>
      <c r="K499" t="n">
        <v>500</v>
      </c>
      <c r="L499" t="s">
        <v>76</v>
      </c>
      <c r="M499" t="s"/>
      <c r="N499" t="s">
        <v>926</v>
      </c>
      <c r="O499" t="s">
        <v>78</v>
      </c>
      <c r="P499" t="s">
        <v>921</v>
      </c>
      <c r="Q499" t="s"/>
      <c r="R499" t="s">
        <v>109</v>
      </c>
      <c r="S499" t="s">
        <v>929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HYPERLINK("https://hotelmonitor-cachepage.eclerx.com/savepage/tk_15434948519142914_sr_2095.html","info")</f>
        <v/>
      </c>
      <c r="AA499" t="n">
        <v>147293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88</v>
      </c>
      <c r="AO499" t="s"/>
      <c r="AP499" t="n">
        <v>150</v>
      </c>
      <c r="AQ499" t="s">
        <v>89</v>
      </c>
      <c r="AR499" t="s"/>
      <c r="AS499" t="s"/>
      <c r="AT499" t="s">
        <v>90</v>
      </c>
      <c r="AU499" t="s"/>
      <c r="AV499" t="s"/>
      <c r="AW499" t="s"/>
      <c r="AX499" t="s"/>
      <c r="AY499" t="n">
        <v>1003460</v>
      </c>
      <c r="AZ499" t="s">
        <v>923</v>
      </c>
      <c r="BA499" t="s"/>
      <c r="BB499" t="n">
        <v>513747</v>
      </c>
      <c r="BC499" t="n">
        <v>13.33418</v>
      </c>
      <c r="BD499" t="n">
        <v>52.49901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919</v>
      </c>
      <c r="F500" t="n">
        <v>743239</v>
      </c>
      <c r="G500" t="s">
        <v>74</v>
      </c>
      <c r="H500" t="s">
        <v>75</v>
      </c>
      <c r="I500" t="s"/>
      <c r="J500" t="s">
        <v>74</v>
      </c>
      <c r="K500" t="n">
        <v>572</v>
      </c>
      <c r="L500" t="s">
        <v>76</v>
      </c>
      <c r="M500" t="s"/>
      <c r="N500" t="s">
        <v>926</v>
      </c>
      <c r="O500" t="s">
        <v>78</v>
      </c>
      <c r="P500" t="s">
        <v>921</v>
      </c>
      <c r="Q500" t="s"/>
      <c r="R500" t="s">
        <v>109</v>
      </c>
      <c r="S500" t="s">
        <v>930</v>
      </c>
      <c r="T500" t="s">
        <v>82</v>
      </c>
      <c r="U500" t="s"/>
      <c r="V500" t="s">
        <v>83</v>
      </c>
      <c r="W500" t="s">
        <v>98</v>
      </c>
      <c r="X500" t="s"/>
      <c r="Y500" t="s">
        <v>85</v>
      </c>
      <c r="Z500">
        <f>HYPERLINK("https://hotelmonitor-cachepage.eclerx.com/savepage/tk_15434948519142914_sr_2095.html","info")</f>
        <v/>
      </c>
      <c r="AA500" t="n">
        <v>147293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88</v>
      </c>
      <c r="AO500" t="s"/>
      <c r="AP500" t="n">
        <v>150</v>
      </c>
      <c r="AQ500" t="s">
        <v>89</v>
      </c>
      <c r="AR500" t="s"/>
      <c r="AS500" t="s"/>
      <c r="AT500" t="s">
        <v>90</v>
      </c>
      <c r="AU500" t="s"/>
      <c r="AV500" t="s"/>
      <c r="AW500" t="s"/>
      <c r="AX500" t="s"/>
      <c r="AY500" t="n">
        <v>1003460</v>
      </c>
      <c r="AZ500" t="s">
        <v>923</v>
      </c>
      <c r="BA500" t="s"/>
      <c r="BB500" t="n">
        <v>513747</v>
      </c>
      <c r="BC500" t="n">
        <v>13.33418</v>
      </c>
      <c r="BD500" t="n">
        <v>52.49901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931</v>
      </c>
      <c r="F501" t="n">
        <v>265053</v>
      </c>
      <c r="G501" t="s">
        <v>74</v>
      </c>
      <c r="H501" t="s">
        <v>75</v>
      </c>
      <c r="I501" t="s"/>
      <c r="J501" t="s">
        <v>74</v>
      </c>
      <c r="K501" t="n">
        <v>205</v>
      </c>
      <c r="L501" t="s">
        <v>76</v>
      </c>
      <c r="M501" t="s"/>
      <c r="N501" t="s">
        <v>121</v>
      </c>
      <c r="O501" t="s">
        <v>78</v>
      </c>
      <c r="P501" t="s">
        <v>932</v>
      </c>
      <c r="Q501" t="s"/>
      <c r="R501" t="s">
        <v>109</v>
      </c>
      <c r="S501" t="s">
        <v>933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HYPERLINK("https://hotelmonitor-cachepage.eclerx.com/savepage/tk_15434947709310293_sr_2095.html","info")</f>
        <v/>
      </c>
      <c r="AA501" t="n">
        <v>5862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88</v>
      </c>
      <c r="AO501" t="s"/>
      <c r="AP501" t="n">
        <v>100</v>
      </c>
      <c r="AQ501" t="s">
        <v>89</v>
      </c>
      <c r="AR501" t="s"/>
      <c r="AS501" t="s"/>
      <c r="AT501" t="s">
        <v>90</v>
      </c>
      <c r="AU501" t="s"/>
      <c r="AV501" t="s"/>
      <c r="AW501" t="s"/>
      <c r="AX501" t="s"/>
      <c r="AY501" t="n">
        <v>2156708</v>
      </c>
      <c r="AZ501" t="s">
        <v>934</v>
      </c>
      <c r="BA501" t="s"/>
      <c r="BB501" t="n">
        <v>86773</v>
      </c>
      <c r="BC501" t="n">
        <v>13.3883</v>
      </c>
      <c r="BD501" t="n">
        <v>52.5195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931</v>
      </c>
      <c r="F502" t="n">
        <v>265053</v>
      </c>
      <c r="G502" t="s">
        <v>74</v>
      </c>
      <c r="H502" t="s">
        <v>75</v>
      </c>
      <c r="I502" t="s"/>
      <c r="J502" t="s">
        <v>74</v>
      </c>
      <c r="K502" t="n">
        <v>258.8</v>
      </c>
      <c r="L502" t="s">
        <v>76</v>
      </c>
      <c r="M502" t="s"/>
      <c r="N502" t="s">
        <v>935</v>
      </c>
      <c r="O502" t="s">
        <v>78</v>
      </c>
      <c r="P502" t="s">
        <v>932</v>
      </c>
      <c r="Q502" t="s"/>
      <c r="R502" t="s">
        <v>109</v>
      </c>
      <c r="S502" t="s">
        <v>936</v>
      </c>
      <c r="T502" t="s">
        <v>82</v>
      </c>
      <c r="U502" t="s"/>
      <c r="V502" t="s">
        <v>83</v>
      </c>
      <c r="W502" t="s">
        <v>98</v>
      </c>
      <c r="X502" t="s"/>
      <c r="Y502" t="s">
        <v>85</v>
      </c>
      <c r="Z502">
        <f>HYPERLINK("https://hotelmonitor-cachepage.eclerx.com/savepage/tk_15434947709310293_sr_2095.html","info")</f>
        <v/>
      </c>
      <c r="AA502" t="n">
        <v>5862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88</v>
      </c>
      <c r="AO502" t="s"/>
      <c r="AP502" t="n">
        <v>100</v>
      </c>
      <c r="AQ502" t="s">
        <v>89</v>
      </c>
      <c r="AR502" t="s"/>
      <c r="AS502" t="s"/>
      <c r="AT502" t="s">
        <v>90</v>
      </c>
      <c r="AU502" t="s"/>
      <c r="AV502" t="s"/>
      <c r="AW502" t="s"/>
      <c r="AX502" t="s"/>
      <c r="AY502" t="n">
        <v>2156708</v>
      </c>
      <c r="AZ502" t="s">
        <v>934</v>
      </c>
      <c r="BA502" t="s"/>
      <c r="BB502" t="n">
        <v>86773</v>
      </c>
      <c r="BC502" t="n">
        <v>13.3883</v>
      </c>
      <c r="BD502" t="n">
        <v>52.5195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931</v>
      </c>
      <c r="F503" t="n">
        <v>265053</v>
      </c>
      <c r="G503" t="s">
        <v>74</v>
      </c>
      <c r="H503" t="s">
        <v>75</v>
      </c>
      <c r="I503" t="s"/>
      <c r="J503" t="s">
        <v>74</v>
      </c>
      <c r="K503" t="n">
        <v>289</v>
      </c>
      <c r="L503" t="s">
        <v>76</v>
      </c>
      <c r="M503" t="s"/>
      <c r="N503" t="s">
        <v>937</v>
      </c>
      <c r="O503" t="s">
        <v>78</v>
      </c>
      <c r="P503" t="s">
        <v>932</v>
      </c>
      <c r="Q503" t="s"/>
      <c r="R503" t="s">
        <v>109</v>
      </c>
      <c r="S503" t="s">
        <v>938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HYPERLINK("https://hotelmonitor-cachepage.eclerx.com/savepage/tk_15434947709310293_sr_2095.html","info")</f>
        <v/>
      </c>
      <c r="AA503" t="n">
        <v>5862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88</v>
      </c>
      <c r="AO503" t="s"/>
      <c r="AP503" t="n">
        <v>100</v>
      </c>
      <c r="AQ503" t="s">
        <v>89</v>
      </c>
      <c r="AR503" t="s"/>
      <c r="AS503" t="s"/>
      <c r="AT503" t="s">
        <v>90</v>
      </c>
      <c r="AU503" t="s"/>
      <c r="AV503" t="s"/>
      <c r="AW503" t="s"/>
      <c r="AX503" t="s"/>
      <c r="AY503" t="n">
        <v>2156708</v>
      </c>
      <c r="AZ503" t="s">
        <v>934</v>
      </c>
      <c r="BA503" t="s"/>
      <c r="BB503" t="n">
        <v>86773</v>
      </c>
      <c r="BC503" t="n">
        <v>13.3883</v>
      </c>
      <c r="BD503" t="n">
        <v>52.5195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931</v>
      </c>
      <c r="F504" t="n">
        <v>265053</v>
      </c>
      <c r="G504" t="s">
        <v>74</v>
      </c>
      <c r="H504" t="s">
        <v>75</v>
      </c>
      <c r="I504" t="s"/>
      <c r="J504" t="s">
        <v>74</v>
      </c>
      <c r="K504" t="n">
        <v>289</v>
      </c>
      <c r="L504" t="s">
        <v>76</v>
      </c>
      <c r="M504" t="s"/>
      <c r="N504" t="s">
        <v>266</v>
      </c>
      <c r="O504" t="s">
        <v>78</v>
      </c>
      <c r="P504" t="s">
        <v>932</v>
      </c>
      <c r="Q504" t="s"/>
      <c r="R504" t="s">
        <v>109</v>
      </c>
      <c r="S504" t="s">
        <v>938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HYPERLINK("https://hotelmonitor-cachepage.eclerx.com/savepage/tk_15434947709310293_sr_2095.html","info")</f>
        <v/>
      </c>
      <c r="AA504" t="n">
        <v>5862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88</v>
      </c>
      <c r="AO504" t="s"/>
      <c r="AP504" t="n">
        <v>100</v>
      </c>
      <c r="AQ504" t="s">
        <v>89</v>
      </c>
      <c r="AR504" t="s"/>
      <c r="AS504" t="s"/>
      <c r="AT504" t="s">
        <v>90</v>
      </c>
      <c r="AU504" t="s"/>
      <c r="AV504" t="s"/>
      <c r="AW504" t="s"/>
      <c r="AX504" t="s"/>
      <c r="AY504" t="n">
        <v>2156708</v>
      </c>
      <c r="AZ504" t="s">
        <v>934</v>
      </c>
      <c r="BA504" t="s"/>
      <c r="BB504" t="n">
        <v>86773</v>
      </c>
      <c r="BC504" t="n">
        <v>13.3883</v>
      </c>
      <c r="BD504" t="n">
        <v>52.5195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931</v>
      </c>
      <c r="F505" t="n">
        <v>265053</v>
      </c>
      <c r="G505" t="s">
        <v>74</v>
      </c>
      <c r="H505" t="s">
        <v>75</v>
      </c>
      <c r="I505" t="s"/>
      <c r="J505" t="s">
        <v>74</v>
      </c>
      <c r="K505" t="n">
        <v>289</v>
      </c>
      <c r="L505" t="s">
        <v>76</v>
      </c>
      <c r="M505" t="s"/>
      <c r="N505" t="s">
        <v>113</v>
      </c>
      <c r="O505" t="s">
        <v>78</v>
      </c>
      <c r="P505" t="s">
        <v>932</v>
      </c>
      <c r="Q505" t="s"/>
      <c r="R505" t="s">
        <v>109</v>
      </c>
      <c r="S505" t="s">
        <v>938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HYPERLINK("https://hotelmonitor-cachepage.eclerx.com/savepage/tk_15434947709310293_sr_2095.html","info")</f>
        <v/>
      </c>
      <c r="AA505" t="n">
        <v>5862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88</v>
      </c>
      <c r="AO505" t="s"/>
      <c r="AP505" t="n">
        <v>100</v>
      </c>
      <c r="AQ505" t="s">
        <v>89</v>
      </c>
      <c r="AR505" t="s"/>
      <c r="AS505" t="s"/>
      <c r="AT505" t="s">
        <v>90</v>
      </c>
      <c r="AU505" t="s"/>
      <c r="AV505" t="s"/>
      <c r="AW505" t="s"/>
      <c r="AX505" t="s"/>
      <c r="AY505" t="n">
        <v>2156708</v>
      </c>
      <c r="AZ505" t="s">
        <v>934</v>
      </c>
      <c r="BA505" t="s"/>
      <c r="BB505" t="n">
        <v>86773</v>
      </c>
      <c r="BC505" t="n">
        <v>13.3883</v>
      </c>
      <c r="BD505" t="n">
        <v>52.5195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931</v>
      </c>
      <c r="F506" t="n">
        <v>265053</v>
      </c>
      <c r="G506" t="s">
        <v>74</v>
      </c>
      <c r="H506" t="s">
        <v>75</v>
      </c>
      <c r="I506" t="s"/>
      <c r="J506" t="s">
        <v>74</v>
      </c>
      <c r="K506" t="n">
        <v>289</v>
      </c>
      <c r="L506" t="s">
        <v>76</v>
      </c>
      <c r="M506" t="s"/>
      <c r="N506" t="s">
        <v>939</v>
      </c>
      <c r="O506" t="s">
        <v>78</v>
      </c>
      <c r="P506" t="s">
        <v>932</v>
      </c>
      <c r="Q506" t="s"/>
      <c r="R506" t="s">
        <v>109</v>
      </c>
      <c r="S506" t="s">
        <v>938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HYPERLINK("https://hotelmonitor-cachepage.eclerx.com/savepage/tk_15434947709310293_sr_2095.html","info")</f>
        <v/>
      </c>
      <c r="AA506" t="n">
        <v>5862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88</v>
      </c>
      <c r="AO506" t="s"/>
      <c r="AP506" t="n">
        <v>100</v>
      </c>
      <c r="AQ506" t="s">
        <v>89</v>
      </c>
      <c r="AR506" t="s"/>
      <c r="AS506" t="s"/>
      <c r="AT506" t="s">
        <v>90</v>
      </c>
      <c r="AU506" t="s"/>
      <c r="AV506" t="s"/>
      <c r="AW506" t="s"/>
      <c r="AX506" t="s"/>
      <c r="AY506" t="n">
        <v>2156708</v>
      </c>
      <c r="AZ506" t="s">
        <v>934</v>
      </c>
      <c r="BA506" t="s"/>
      <c r="BB506" t="n">
        <v>86773</v>
      </c>
      <c r="BC506" t="n">
        <v>13.3883</v>
      </c>
      <c r="BD506" t="n">
        <v>52.5195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931</v>
      </c>
      <c r="F507" t="n">
        <v>265053</v>
      </c>
      <c r="G507" t="s">
        <v>74</v>
      </c>
      <c r="H507" t="s">
        <v>75</v>
      </c>
      <c r="I507" t="s"/>
      <c r="J507" t="s">
        <v>74</v>
      </c>
      <c r="K507" t="n">
        <v>338.8</v>
      </c>
      <c r="L507" t="s">
        <v>76</v>
      </c>
      <c r="M507" t="s"/>
      <c r="N507" t="s">
        <v>113</v>
      </c>
      <c r="O507" t="s">
        <v>78</v>
      </c>
      <c r="P507" t="s">
        <v>932</v>
      </c>
      <c r="Q507" t="s"/>
      <c r="R507" t="s">
        <v>109</v>
      </c>
      <c r="S507" t="s">
        <v>940</v>
      </c>
      <c r="T507" t="s">
        <v>82</v>
      </c>
      <c r="U507" t="s"/>
      <c r="V507" t="s">
        <v>83</v>
      </c>
      <c r="W507" t="s">
        <v>98</v>
      </c>
      <c r="X507" t="s"/>
      <c r="Y507" t="s">
        <v>85</v>
      </c>
      <c r="Z507">
        <f>HYPERLINK("https://hotelmonitor-cachepage.eclerx.com/savepage/tk_15434947709310293_sr_2095.html","info")</f>
        <v/>
      </c>
      <c r="AA507" t="n">
        <v>5862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88</v>
      </c>
      <c r="AO507" t="s"/>
      <c r="AP507" t="n">
        <v>100</v>
      </c>
      <c r="AQ507" t="s">
        <v>89</v>
      </c>
      <c r="AR507" t="s"/>
      <c r="AS507" t="s"/>
      <c r="AT507" t="s">
        <v>90</v>
      </c>
      <c r="AU507" t="s"/>
      <c r="AV507" t="s"/>
      <c r="AW507" t="s"/>
      <c r="AX507" t="s"/>
      <c r="AY507" t="n">
        <v>2156708</v>
      </c>
      <c r="AZ507" t="s">
        <v>934</v>
      </c>
      <c r="BA507" t="s"/>
      <c r="BB507" t="n">
        <v>86773</v>
      </c>
      <c r="BC507" t="n">
        <v>13.3883</v>
      </c>
      <c r="BD507" t="n">
        <v>52.5195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931</v>
      </c>
      <c r="F508" t="n">
        <v>265053</v>
      </c>
      <c r="G508" t="s">
        <v>74</v>
      </c>
      <c r="H508" t="s">
        <v>75</v>
      </c>
      <c r="I508" t="s"/>
      <c r="J508" t="s">
        <v>74</v>
      </c>
      <c r="K508" t="n">
        <v>351.25</v>
      </c>
      <c r="L508" t="s">
        <v>76</v>
      </c>
      <c r="M508" t="s"/>
      <c r="N508" t="s">
        <v>266</v>
      </c>
      <c r="O508" t="s">
        <v>78</v>
      </c>
      <c r="P508" t="s">
        <v>932</v>
      </c>
      <c r="Q508" t="s"/>
      <c r="R508" t="s">
        <v>109</v>
      </c>
      <c r="S508" t="s">
        <v>941</v>
      </c>
      <c r="T508" t="s">
        <v>82</v>
      </c>
      <c r="U508" t="s"/>
      <c r="V508" t="s">
        <v>83</v>
      </c>
      <c r="W508" t="s">
        <v>98</v>
      </c>
      <c r="X508" t="s"/>
      <c r="Y508" t="s">
        <v>85</v>
      </c>
      <c r="Z508">
        <f>HYPERLINK("https://hotelmonitor-cachepage.eclerx.com/savepage/tk_15434947709310293_sr_2095.html","info")</f>
        <v/>
      </c>
      <c r="AA508" t="n">
        <v>5862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88</v>
      </c>
      <c r="AO508" t="s"/>
      <c r="AP508" t="n">
        <v>100</v>
      </c>
      <c r="AQ508" t="s">
        <v>89</v>
      </c>
      <c r="AR508" t="s"/>
      <c r="AS508" t="s"/>
      <c r="AT508" t="s">
        <v>90</v>
      </c>
      <c r="AU508" t="s"/>
      <c r="AV508" t="s"/>
      <c r="AW508" t="s"/>
      <c r="AX508" t="s"/>
      <c r="AY508" t="n">
        <v>2156708</v>
      </c>
      <c r="AZ508" t="s">
        <v>934</v>
      </c>
      <c r="BA508" t="s"/>
      <c r="BB508" t="n">
        <v>86773</v>
      </c>
      <c r="BC508" t="n">
        <v>13.3883</v>
      </c>
      <c r="BD508" t="n">
        <v>52.5195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942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75</v>
      </c>
      <c r="L509" t="s">
        <v>76</v>
      </c>
      <c r="M509" t="s"/>
      <c r="N509" t="s">
        <v>102</v>
      </c>
      <c r="O509" t="s">
        <v>78</v>
      </c>
      <c r="P509" t="s">
        <v>942</v>
      </c>
      <c r="Q509" t="s"/>
      <c r="R509" t="s">
        <v>103</v>
      </c>
      <c r="S509" t="s">
        <v>943</v>
      </c>
      <c r="T509" t="s">
        <v>82</v>
      </c>
      <c r="U509" t="s"/>
      <c r="V509" t="s">
        <v>83</v>
      </c>
      <c r="W509" t="s">
        <v>98</v>
      </c>
      <c r="X509" t="s"/>
      <c r="Y509" t="s">
        <v>85</v>
      </c>
      <c r="Z509">
        <f>HYPERLINK("https://hotelmonitor-cachepage.eclerx.com/savepage/tk_15434948821340802_sr_2095.html","info")</f>
        <v/>
      </c>
      <c r="AA509" t="n">
        <v>-2071710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88</v>
      </c>
      <c r="AO509" t="s"/>
      <c r="AP509" t="n">
        <v>166</v>
      </c>
      <c r="AQ509" t="s">
        <v>89</v>
      </c>
      <c r="AR509" t="s"/>
      <c r="AS509" t="s"/>
      <c r="AT509" t="s">
        <v>90</v>
      </c>
      <c r="AU509" t="s"/>
      <c r="AV509" t="s"/>
      <c r="AW509" t="s"/>
      <c r="AX509" t="s"/>
      <c r="AY509" t="n">
        <v>2071710</v>
      </c>
      <c r="AZ509" t="s">
        <v>944</v>
      </c>
      <c r="BA509" t="s"/>
      <c r="BB509" t="n">
        <v>37602</v>
      </c>
      <c r="BC509" t="n">
        <v>13.3851</v>
      </c>
      <c r="BD509" t="n">
        <v>52.48534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942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89</v>
      </c>
      <c r="L510" t="s">
        <v>76</v>
      </c>
      <c r="M510" t="s"/>
      <c r="N510" t="s">
        <v>161</v>
      </c>
      <c r="O510" t="s">
        <v>78</v>
      </c>
      <c r="P510" t="s">
        <v>942</v>
      </c>
      <c r="Q510" t="s"/>
      <c r="R510" t="s">
        <v>103</v>
      </c>
      <c r="S510" t="s">
        <v>301</v>
      </c>
      <c r="T510" t="s">
        <v>82</v>
      </c>
      <c r="U510" t="s"/>
      <c r="V510" t="s">
        <v>83</v>
      </c>
      <c r="W510" t="s">
        <v>98</v>
      </c>
      <c r="X510" t="s"/>
      <c r="Y510" t="s">
        <v>85</v>
      </c>
      <c r="Z510">
        <f>HYPERLINK("https://hotelmonitor-cachepage.eclerx.com/savepage/tk_15434948821340802_sr_2095.html","info")</f>
        <v/>
      </c>
      <c r="AA510" t="n">
        <v>-2071710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88</v>
      </c>
      <c r="AO510" t="s"/>
      <c r="AP510" t="n">
        <v>166</v>
      </c>
      <c r="AQ510" t="s">
        <v>89</v>
      </c>
      <c r="AR510" t="s"/>
      <c r="AS510" t="s"/>
      <c r="AT510" t="s">
        <v>90</v>
      </c>
      <c r="AU510" t="s"/>
      <c r="AV510" t="s"/>
      <c r="AW510" t="s"/>
      <c r="AX510" t="s"/>
      <c r="AY510" t="n">
        <v>2071710</v>
      </c>
      <c r="AZ510" t="s">
        <v>944</v>
      </c>
      <c r="BA510" t="s"/>
      <c r="BB510" t="n">
        <v>37602</v>
      </c>
      <c r="BC510" t="n">
        <v>13.3851</v>
      </c>
      <c r="BD510" t="n">
        <v>52.48534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945</v>
      </c>
      <c r="F511" t="n">
        <v>529926</v>
      </c>
      <c r="G511" t="s">
        <v>74</v>
      </c>
      <c r="H511" t="s">
        <v>75</v>
      </c>
      <c r="I511" t="s"/>
      <c r="J511" t="s">
        <v>74</v>
      </c>
      <c r="K511" t="n">
        <v>177.45</v>
      </c>
      <c r="L511" t="s">
        <v>76</v>
      </c>
      <c r="M511" t="s"/>
      <c r="N511" t="s">
        <v>946</v>
      </c>
      <c r="O511" t="s">
        <v>78</v>
      </c>
      <c r="P511" t="s">
        <v>947</v>
      </c>
      <c r="Q511" t="s"/>
      <c r="R511" t="s">
        <v>193</v>
      </c>
      <c r="S511" t="s">
        <v>177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HYPERLINK("https://hotelmonitor-cachepage.eclerx.com/savepage/tk_15434947576923738_sr_2095.html","info")</f>
        <v/>
      </c>
      <c r="AA511" t="n">
        <v>7271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88</v>
      </c>
      <c r="AO511" t="s"/>
      <c r="AP511" t="n">
        <v>92</v>
      </c>
      <c r="AQ511" t="s">
        <v>89</v>
      </c>
      <c r="AR511" t="s"/>
      <c r="AS511" t="s"/>
      <c r="AT511" t="s">
        <v>90</v>
      </c>
      <c r="AU511" t="s"/>
      <c r="AV511" t="s"/>
      <c r="AW511" t="s"/>
      <c r="AX511" t="s"/>
      <c r="AY511" t="n">
        <v>937849</v>
      </c>
      <c r="AZ511" t="s">
        <v>948</v>
      </c>
      <c r="BA511" t="s"/>
      <c r="BB511" t="n">
        <v>14447</v>
      </c>
      <c r="BC511" t="n">
        <v>13.392633</v>
      </c>
      <c r="BD511" t="n">
        <v>52.511878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945</v>
      </c>
      <c r="F512" t="n">
        <v>529926</v>
      </c>
      <c r="G512" t="s">
        <v>74</v>
      </c>
      <c r="H512" t="s">
        <v>75</v>
      </c>
      <c r="I512" t="s"/>
      <c r="J512" t="s">
        <v>74</v>
      </c>
      <c r="K512" t="n">
        <v>214.2</v>
      </c>
      <c r="L512" t="s">
        <v>76</v>
      </c>
      <c r="M512" t="s"/>
      <c r="N512" t="s">
        <v>949</v>
      </c>
      <c r="O512" t="s">
        <v>78</v>
      </c>
      <c r="P512" t="s">
        <v>947</v>
      </c>
      <c r="Q512" t="s"/>
      <c r="R512" t="s">
        <v>193</v>
      </c>
      <c r="S512" t="s">
        <v>950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HYPERLINK("https://hotelmonitor-cachepage.eclerx.com/savepage/tk_15434947576923738_sr_2095.html","info")</f>
        <v/>
      </c>
      <c r="AA512" t="n">
        <v>7271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88</v>
      </c>
      <c r="AO512" t="s"/>
      <c r="AP512" t="n">
        <v>92</v>
      </c>
      <c r="AQ512" t="s">
        <v>89</v>
      </c>
      <c r="AR512" t="s"/>
      <c r="AS512" t="s"/>
      <c r="AT512" t="s">
        <v>90</v>
      </c>
      <c r="AU512" t="s"/>
      <c r="AV512" t="s"/>
      <c r="AW512" t="s"/>
      <c r="AX512" t="s"/>
      <c r="AY512" t="n">
        <v>937849</v>
      </c>
      <c r="AZ512" t="s">
        <v>948</v>
      </c>
      <c r="BA512" t="s"/>
      <c r="BB512" t="n">
        <v>14447</v>
      </c>
      <c r="BC512" t="n">
        <v>13.392633</v>
      </c>
      <c r="BD512" t="n">
        <v>52.511878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945</v>
      </c>
      <c r="F513" t="n">
        <v>529926</v>
      </c>
      <c r="G513" t="s">
        <v>74</v>
      </c>
      <c r="H513" t="s">
        <v>75</v>
      </c>
      <c r="I513" t="s"/>
      <c r="J513" t="s">
        <v>74</v>
      </c>
      <c r="K513" t="n">
        <v>219.45</v>
      </c>
      <c r="L513" t="s">
        <v>76</v>
      </c>
      <c r="M513" t="s"/>
      <c r="N513" t="s">
        <v>946</v>
      </c>
      <c r="O513" t="s">
        <v>78</v>
      </c>
      <c r="P513" t="s">
        <v>947</v>
      </c>
      <c r="Q513" t="s"/>
      <c r="R513" t="s">
        <v>193</v>
      </c>
      <c r="S513" t="s">
        <v>202</v>
      </c>
      <c r="T513" t="s">
        <v>82</v>
      </c>
      <c r="U513" t="s"/>
      <c r="V513" t="s">
        <v>83</v>
      </c>
      <c r="W513" t="s">
        <v>98</v>
      </c>
      <c r="X513" t="s"/>
      <c r="Y513" t="s">
        <v>85</v>
      </c>
      <c r="Z513">
        <f>HYPERLINK("https://hotelmonitor-cachepage.eclerx.com/savepage/tk_15434947576923738_sr_2095.html","info")</f>
        <v/>
      </c>
      <c r="AA513" t="n">
        <v>7271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88</v>
      </c>
      <c r="AO513" t="s"/>
      <c r="AP513" t="n">
        <v>92</v>
      </c>
      <c r="AQ513" t="s">
        <v>89</v>
      </c>
      <c r="AR513" t="s"/>
      <c r="AS513" t="s"/>
      <c r="AT513" t="s">
        <v>90</v>
      </c>
      <c r="AU513" t="s"/>
      <c r="AV513" t="s"/>
      <c r="AW513" t="s"/>
      <c r="AX513" t="s"/>
      <c r="AY513" t="n">
        <v>937849</v>
      </c>
      <c r="AZ513" t="s">
        <v>948</v>
      </c>
      <c r="BA513" t="s"/>
      <c r="BB513" t="n">
        <v>14447</v>
      </c>
      <c r="BC513" t="n">
        <v>13.392633</v>
      </c>
      <c r="BD513" t="n">
        <v>52.511878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945</v>
      </c>
      <c r="F514" t="n">
        <v>529926</v>
      </c>
      <c r="G514" t="s">
        <v>74</v>
      </c>
      <c r="H514" t="s">
        <v>75</v>
      </c>
      <c r="I514" t="s"/>
      <c r="J514" t="s">
        <v>74</v>
      </c>
      <c r="K514" t="n">
        <v>250.95</v>
      </c>
      <c r="L514" t="s">
        <v>76</v>
      </c>
      <c r="M514" t="s"/>
      <c r="N514" t="s">
        <v>951</v>
      </c>
      <c r="O514" t="s">
        <v>78</v>
      </c>
      <c r="P514" t="s">
        <v>947</v>
      </c>
      <c r="Q514" t="s"/>
      <c r="R514" t="s">
        <v>193</v>
      </c>
      <c r="S514" t="s">
        <v>952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HYPERLINK("https://hotelmonitor-cachepage.eclerx.com/savepage/tk_15434947576923738_sr_2095.html","info")</f>
        <v/>
      </c>
      <c r="AA514" t="n">
        <v>7271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88</v>
      </c>
      <c r="AO514" t="s"/>
      <c r="AP514" t="n">
        <v>92</v>
      </c>
      <c r="AQ514" t="s">
        <v>89</v>
      </c>
      <c r="AR514" t="s"/>
      <c r="AS514" t="s"/>
      <c r="AT514" t="s">
        <v>90</v>
      </c>
      <c r="AU514" t="s"/>
      <c r="AV514" t="s"/>
      <c r="AW514" t="s"/>
      <c r="AX514" t="s"/>
      <c r="AY514" t="n">
        <v>937849</v>
      </c>
      <c r="AZ514" t="s">
        <v>948</v>
      </c>
      <c r="BA514" t="s"/>
      <c r="BB514" t="n">
        <v>14447</v>
      </c>
      <c r="BC514" t="n">
        <v>13.392633</v>
      </c>
      <c r="BD514" t="n">
        <v>52.511878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945</v>
      </c>
      <c r="F515" t="n">
        <v>529926</v>
      </c>
      <c r="G515" t="s">
        <v>74</v>
      </c>
      <c r="H515" t="s">
        <v>75</v>
      </c>
      <c r="I515" t="s"/>
      <c r="J515" t="s">
        <v>74</v>
      </c>
      <c r="K515" t="n">
        <v>250.95</v>
      </c>
      <c r="L515" t="s">
        <v>76</v>
      </c>
      <c r="M515" t="s"/>
      <c r="N515" t="s">
        <v>953</v>
      </c>
      <c r="O515" t="s">
        <v>78</v>
      </c>
      <c r="P515" t="s">
        <v>947</v>
      </c>
      <c r="Q515" t="s"/>
      <c r="R515" t="s">
        <v>193</v>
      </c>
      <c r="S515" t="s">
        <v>952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HYPERLINK("https://hotelmonitor-cachepage.eclerx.com/savepage/tk_15434947576923738_sr_2095.html","info")</f>
        <v/>
      </c>
      <c r="AA515" t="n">
        <v>7271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88</v>
      </c>
      <c r="AO515" t="s"/>
      <c r="AP515" t="n">
        <v>92</v>
      </c>
      <c r="AQ515" t="s">
        <v>89</v>
      </c>
      <c r="AR515" t="s"/>
      <c r="AS515" t="s"/>
      <c r="AT515" t="s">
        <v>90</v>
      </c>
      <c r="AU515" t="s"/>
      <c r="AV515" t="s"/>
      <c r="AW515" t="s"/>
      <c r="AX515" t="s"/>
      <c r="AY515" t="n">
        <v>937849</v>
      </c>
      <c r="AZ515" t="s">
        <v>948</v>
      </c>
      <c r="BA515" t="s"/>
      <c r="BB515" t="n">
        <v>14447</v>
      </c>
      <c r="BC515" t="n">
        <v>13.392633</v>
      </c>
      <c r="BD515" t="n">
        <v>52.511878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945</v>
      </c>
      <c r="F516" t="n">
        <v>529926</v>
      </c>
      <c r="G516" t="s">
        <v>74</v>
      </c>
      <c r="H516" t="s">
        <v>75</v>
      </c>
      <c r="I516" t="s"/>
      <c r="J516" t="s">
        <v>74</v>
      </c>
      <c r="K516" t="n">
        <v>256.2</v>
      </c>
      <c r="L516" t="s">
        <v>76</v>
      </c>
      <c r="M516" t="s"/>
      <c r="N516" t="s">
        <v>949</v>
      </c>
      <c r="O516" t="s">
        <v>78</v>
      </c>
      <c r="P516" t="s">
        <v>947</v>
      </c>
      <c r="Q516" t="s"/>
      <c r="R516" t="s">
        <v>193</v>
      </c>
      <c r="S516" t="s">
        <v>954</v>
      </c>
      <c r="T516" t="s">
        <v>82</v>
      </c>
      <c r="U516" t="s"/>
      <c r="V516" t="s">
        <v>83</v>
      </c>
      <c r="W516" t="s">
        <v>98</v>
      </c>
      <c r="X516" t="s"/>
      <c r="Y516" t="s">
        <v>85</v>
      </c>
      <c r="Z516">
        <f>HYPERLINK("https://hotelmonitor-cachepage.eclerx.com/savepage/tk_15434947576923738_sr_2095.html","info")</f>
        <v/>
      </c>
      <c r="AA516" t="n">
        <v>7271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88</v>
      </c>
      <c r="AO516" t="s"/>
      <c r="AP516" t="n">
        <v>92</v>
      </c>
      <c r="AQ516" t="s">
        <v>89</v>
      </c>
      <c r="AR516" t="s"/>
      <c r="AS516" t="s"/>
      <c r="AT516" t="s">
        <v>90</v>
      </c>
      <c r="AU516" t="s"/>
      <c r="AV516" t="s"/>
      <c r="AW516" t="s"/>
      <c r="AX516" t="s"/>
      <c r="AY516" t="n">
        <v>937849</v>
      </c>
      <c r="AZ516" t="s">
        <v>948</v>
      </c>
      <c r="BA516" t="s"/>
      <c r="BB516" t="n">
        <v>14447</v>
      </c>
      <c r="BC516" t="n">
        <v>13.392633</v>
      </c>
      <c r="BD516" t="n">
        <v>52.511878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945</v>
      </c>
      <c r="F517" t="n">
        <v>529926</v>
      </c>
      <c r="G517" t="s">
        <v>74</v>
      </c>
      <c r="H517" t="s">
        <v>75</v>
      </c>
      <c r="I517" t="s"/>
      <c r="J517" t="s">
        <v>74</v>
      </c>
      <c r="K517" t="n">
        <v>292.95</v>
      </c>
      <c r="L517" t="s">
        <v>76</v>
      </c>
      <c r="M517" t="s"/>
      <c r="N517" t="s">
        <v>951</v>
      </c>
      <c r="O517" t="s">
        <v>78</v>
      </c>
      <c r="P517" t="s">
        <v>947</v>
      </c>
      <c r="Q517" t="s"/>
      <c r="R517" t="s">
        <v>193</v>
      </c>
      <c r="S517" t="s">
        <v>955</v>
      </c>
      <c r="T517" t="s">
        <v>82</v>
      </c>
      <c r="U517" t="s"/>
      <c r="V517" t="s">
        <v>83</v>
      </c>
      <c r="W517" t="s">
        <v>98</v>
      </c>
      <c r="X517" t="s"/>
      <c r="Y517" t="s">
        <v>85</v>
      </c>
      <c r="Z517">
        <f>HYPERLINK("https://hotelmonitor-cachepage.eclerx.com/savepage/tk_15434947576923738_sr_2095.html","info")</f>
        <v/>
      </c>
      <c r="AA517" t="n">
        <v>7271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88</v>
      </c>
      <c r="AO517" t="s"/>
      <c r="AP517" t="n">
        <v>92</v>
      </c>
      <c r="AQ517" t="s">
        <v>89</v>
      </c>
      <c r="AR517" t="s"/>
      <c r="AS517" t="s"/>
      <c r="AT517" t="s">
        <v>90</v>
      </c>
      <c r="AU517" t="s"/>
      <c r="AV517" t="s"/>
      <c r="AW517" t="s"/>
      <c r="AX517" t="s"/>
      <c r="AY517" t="n">
        <v>937849</v>
      </c>
      <c r="AZ517" t="s">
        <v>948</v>
      </c>
      <c r="BA517" t="s"/>
      <c r="BB517" t="n">
        <v>14447</v>
      </c>
      <c r="BC517" t="n">
        <v>13.392633</v>
      </c>
      <c r="BD517" t="n">
        <v>52.511878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945</v>
      </c>
      <c r="F518" t="n">
        <v>529926</v>
      </c>
      <c r="G518" t="s">
        <v>74</v>
      </c>
      <c r="H518" t="s">
        <v>75</v>
      </c>
      <c r="I518" t="s"/>
      <c r="J518" t="s">
        <v>74</v>
      </c>
      <c r="K518" t="n">
        <v>292.95</v>
      </c>
      <c r="L518" t="s">
        <v>76</v>
      </c>
      <c r="M518" t="s"/>
      <c r="N518" t="s">
        <v>953</v>
      </c>
      <c r="O518" t="s">
        <v>78</v>
      </c>
      <c r="P518" t="s">
        <v>947</v>
      </c>
      <c r="Q518" t="s"/>
      <c r="R518" t="s">
        <v>193</v>
      </c>
      <c r="S518" t="s">
        <v>955</v>
      </c>
      <c r="T518" t="s">
        <v>82</v>
      </c>
      <c r="U518" t="s"/>
      <c r="V518" t="s">
        <v>83</v>
      </c>
      <c r="W518" t="s">
        <v>98</v>
      </c>
      <c r="X518" t="s"/>
      <c r="Y518" t="s">
        <v>85</v>
      </c>
      <c r="Z518">
        <f>HYPERLINK("https://hotelmonitor-cachepage.eclerx.com/savepage/tk_15434947576923738_sr_2095.html","info")</f>
        <v/>
      </c>
      <c r="AA518" t="n">
        <v>7271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88</v>
      </c>
      <c r="AO518" t="s"/>
      <c r="AP518" t="n">
        <v>92</v>
      </c>
      <c r="AQ518" t="s">
        <v>89</v>
      </c>
      <c r="AR518" t="s"/>
      <c r="AS518" t="s"/>
      <c r="AT518" t="s">
        <v>90</v>
      </c>
      <c r="AU518" t="s"/>
      <c r="AV518" t="s"/>
      <c r="AW518" t="s"/>
      <c r="AX518" t="s"/>
      <c r="AY518" t="n">
        <v>937849</v>
      </c>
      <c r="AZ518" t="s">
        <v>948</v>
      </c>
      <c r="BA518" t="s"/>
      <c r="BB518" t="n">
        <v>14447</v>
      </c>
      <c r="BC518" t="n">
        <v>13.392633</v>
      </c>
      <c r="BD518" t="n">
        <v>52.511878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945</v>
      </c>
      <c r="F519" t="n">
        <v>529926</v>
      </c>
      <c r="G519" t="s">
        <v>74</v>
      </c>
      <c r="H519" t="s">
        <v>75</v>
      </c>
      <c r="I519" t="s"/>
      <c r="J519" t="s">
        <v>74</v>
      </c>
      <c r="K519" t="n">
        <v>303.45</v>
      </c>
      <c r="L519" t="s">
        <v>76</v>
      </c>
      <c r="M519" t="s"/>
      <c r="N519" t="s">
        <v>956</v>
      </c>
      <c r="O519" t="s">
        <v>78</v>
      </c>
      <c r="P519" t="s">
        <v>947</v>
      </c>
      <c r="Q519" t="s"/>
      <c r="R519" t="s">
        <v>193</v>
      </c>
      <c r="S519" t="s">
        <v>208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HYPERLINK("https://hotelmonitor-cachepage.eclerx.com/savepage/tk_15434947576923738_sr_2095.html","info")</f>
        <v/>
      </c>
      <c r="AA519" t="n">
        <v>7271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88</v>
      </c>
      <c r="AO519" t="s"/>
      <c r="AP519" t="n">
        <v>92</v>
      </c>
      <c r="AQ519" t="s">
        <v>89</v>
      </c>
      <c r="AR519" t="s"/>
      <c r="AS519" t="s"/>
      <c r="AT519" t="s">
        <v>90</v>
      </c>
      <c r="AU519" t="s"/>
      <c r="AV519" t="s"/>
      <c r="AW519" t="s"/>
      <c r="AX519" t="s"/>
      <c r="AY519" t="n">
        <v>937849</v>
      </c>
      <c r="AZ519" t="s">
        <v>948</v>
      </c>
      <c r="BA519" t="s"/>
      <c r="BB519" t="n">
        <v>14447</v>
      </c>
      <c r="BC519" t="n">
        <v>13.392633</v>
      </c>
      <c r="BD519" t="n">
        <v>52.511878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945</v>
      </c>
      <c r="F520" t="n">
        <v>529926</v>
      </c>
      <c r="G520" t="s">
        <v>74</v>
      </c>
      <c r="H520" t="s">
        <v>75</v>
      </c>
      <c r="I520" t="s"/>
      <c r="J520" t="s">
        <v>74</v>
      </c>
      <c r="K520" t="n">
        <v>345.45</v>
      </c>
      <c r="L520" t="s">
        <v>76</v>
      </c>
      <c r="M520" t="s"/>
      <c r="N520" t="s">
        <v>956</v>
      </c>
      <c r="O520" t="s">
        <v>78</v>
      </c>
      <c r="P520" t="s">
        <v>947</v>
      </c>
      <c r="Q520" t="s"/>
      <c r="R520" t="s">
        <v>193</v>
      </c>
      <c r="S520" t="s">
        <v>957</v>
      </c>
      <c r="T520" t="s">
        <v>82</v>
      </c>
      <c r="U520" t="s"/>
      <c r="V520" t="s">
        <v>83</v>
      </c>
      <c r="W520" t="s">
        <v>98</v>
      </c>
      <c r="X520" t="s"/>
      <c r="Y520" t="s">
        <v>85</v>
      </c>
      <c r="Z520">
        <f>HYPERLINK("https://hotelmonitor-cachepage.eclerx.com/savepage/tk_15434947576923738_sr_2095.html","info")</f>
        <v/>
      </c>
      <c r="AA520" t="n">
        <v>7271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88</v>
      </c>
      <c r="AO520" t="s"/>
      <c r="AP520" t="n">
        <v>92</v>
      </c>
      <c r="AQ520" t="s">
        <v>89</v>
      </c>
      <c r="AR520" t="s"/>
      <c r="AS520" t="s"/>
      <c r="AT520" t="s">
        <v>90</v>
      </c>
      <c r="AU520" t="s"/>
      <c r="AV520" t="s"/>
      <c r="AW520" t="s"/>
      <c r="AX520" t="s"/>
      <c r="AY520" t="n">
        <v>937849</v>
      </c>
      <c r="AZ520" t="s">
        <v>948</v>
      </c>
      <c r="BA520" t="s"/>
      <c r="BB520" t="n">
        <v>14447</v>
      </c>
      <c r="BC520" t="n">
        <v>13.392633</v>
      </c>
      <c r="BD520" t="n">
        <v>52.511878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945</v>
      </c>
      <c r="F521" t="n">
        <v>529926</v>
      </c>
      <c r="G521" t="s">
        <v>74</v>
      </c>
      <c r="H521" t="s">
        <v>75</v>
      </c>
      <c r="I521" t="s"/>
      <c r="J521" t="s">
        <v>74</v>
      </c>
      <c r="K521" t="n">
        <v>481.95</v>
      </c>
      <c r="L521" t="s">
        <v>76</v>
      </c>
      <c r="M521" t="s"/>
      <c r="N521" t="s">
        <v>958</v>
      </c>
      <c r="O521" t="s">
        <v>959</v>
      </c>
      <c r="P521" t="s">
        <v>947</v>
      </c>
      <c r="Q521" t="s"/>
      <c r="R521" t="s">
        <v>193</v>
      </c>
      <c r="S521" t="s">
        <v>960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HYPERLINK("https://hotelmonitor-cachepage.eclerx.com/savepage/tk_15434947576923738_sr_2095.html","info")</f>
        <v/>
      </c>
      <c r="AA521" t="n">
        <v>7271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88</v>
      </c>
      <c r="AO521" t="s"/>
      <c r="AP521" t="n">
        <v>92</v>
      </c>
      <c r="AQ521" t="s">
        <v>89</v>
      </c>
      <c r="AR521" t="s"/>
      <c r="AS521" t="s"/>
      <c r="AT521" t="s">
        <v>90</v>
      </c>
      <c r="AU521" t="s"/>
      <c r="AV521" t="s"/>
      <c r="AW521" t="s"/>
      <c r="AX521" t="s"/>
      <c r="AY521" t="n">
        <v>937849</v>
      </c>
      <c r="AZ521" t="s">
        <v>948</v>
      </c>
      <c r="BA521" t="s"/>
      <c r="BB521" t="n">
        <v>14447</v>
      </c>
      <c r="BC521" t="n">
        <v>13.392633</v>
      </c>
      <c r="BD521" t="n">
        <v>52.511878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945</v>
      </c>
      <c r="F522" t="n">
        <v>529926</v>
      </c>
      <c r="G522" t="s">
        <v>74</v>
      </c>
      <c r="H522" t="s">
        <v>75</v>
      </c>
      <c r="I522" t="s"/>
      <c r="J522" t="s">
        <v>74</v>
      </c>
      <c r="K522" t="n">
        <v>523.95</v>
      </c>
      <c r="L522" t="s">
        <v>76</v>
      </c>
      <c r="M522" t="s"/>
      <c r="N522" t="s">
        <v>958</v>
      </c>
      <c r="O522" t="s">
        <v>959</v>
      </c>
      <c r="P522" t="s">
        <v>947</v>
      </c>
      <c r="Q522" t="s"/>
      <c r="R522" t="s">
        <v>193</v>
      </c>
      <c r="S522" t="s">
        <v>961</v>
      </c>
      <c r="T522" t="s">
        <v>82</v>
      </c>
      <c r="U522" t="s"/>
      <c r="V522" t="s">
        <v>83</v>
      </c>
      <c r="W522" t="s">
        <v>98</v>
      </c>
      <c r="X522" t="s"/>
      <c r="Y522" t="s">
        <v>85</v>
      </c>
      <c r="Z522">
        <f>HYPERLINK("https://hotelmonitor-cachepage.eclerx.com/savepage/tk_15434947576923738_sr_2095.html","info")</f>
        <v/>
      </c>
      <c r="AA522" t="n">
        <v>7271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88</v>
      </c>
      <c r="AO522" t="s"/>
      <c r="AP522" t="n">
        <v>92</v>
      </c>
      <c r="AQ522" t="s">
        <v>89</v>
      </c>
      <c r="AR522" t="s"/>
      <c r="AS522" t="s"/>
      <c r="AT522" t="s">
        <v>90</v>
      </c>
      <c r="AU522" t="s"/>
      <c r="AV522" t="s"/>
      <c r="AW522" t="s"/>
      <c r="AX522" t="s"/>
      <c r="AY522" t="n">
        <v>937849</v>
      </c>
      <c r="AZ522" t="s">
        <v>948</v>
      </c>
      <c r="BA522" t="s"/>
      <c r="BB522" t="n">
        <v>14447</v>
      </c>
      <c r="BC522" t="n">
        <v>13.392633</v>
      </c>
      <c r="BD522" t="n">
        <v>52.511878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945</v>
      </c>
      <c r="F523" t="n">
        <v>529926</v>
      </c>
      <c r="G523" t="s">
        <v>74</v>
      </c>
      <c r="H523" t="s">
        <v>75</v>
      </c>
      <c r="I523" t="s"/>
      <c r="J523" t="s">
        <v>74</v>
      </c>
      <c r="K523" t="n">
        <v>886.2</v>
      </c>
      <c r="L523" t="s">
        <v>76</v>
      </c>
      <c r="M523" t="s"/>
      <c r="N523" t="s">
        <v>962</v>
      </c>
      <c r="O523" t="s">
        <v>78</v>
      </c>
      <c r="P523" t="s">
        <v>947</v>
      </c>
      <c r="Q523" t="s"/>
      <c r="R523" t="s">
        <v>193</v>
      </c>
      <c r="S523" t="s">
        <v>963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HYPERLINK("https://hotelmonitor-cachepage.eclerx.com/savepage/tk_15434947576923738_sr_2095.html","info")</f>
        <v/>
      </c>
      <c r="AA523" t="n">
        <v>7271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88</v>
      </c>
      <c r="AO523" t="s"/>
      <c r="AP523" t="n">
        <v>92</v>
      </c>
      <c r="AQ523" t="s">
        <v>89</v>
      </c>
      <c r="AR523" t="s"/>
      <c r="AS523" t="s"/>
      <c r="AT523" t="s">
        <v>90</v>
      </c>
      <c r="AU523" t="s"/>
      <c r="AV523" t="s"/>
      <c r="AW523" t="s"/>
      <c r="AX523" t="s"/>
      <c r="AY523" t="n">
        <v>937849</v>
      </c>
      <c r="AZ523" t="s">
        <v>948</v>
      </c>
      <c r="BA523" t="s"/>
      <c r="BB523" t="n">
        <v>14447</v>
      </c>
      <c r="BC523" t="n">
        <v>13.392633</v>
      </c>
      <c r="BD523" t="n">
        <v>52.511878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945</v>
      </c>
      <c r="F524" t="n">
        <v>529926</v>
      </c>
      <c r="G524" t="s">
        <v>74</v>
      </c>
      <c r="H524" t="s">
        <v>75</v>
      </c>
      <c r="I524" t="s"/>
      <c r="J524" t="s">
        <v>74</v>
      </c>
      <c r="K524" t="n">
        <v>928.2</v>
      </c>
      <c r="L524" t="s">
        <v>76</v>
      </c>
      <c r="M524" t="s"/>
      <c r="N524" t="s">
        <v>962</v>
      </c>
      <c r="O524" t="s">
        <v>78</v>
      </c>
      <c r="P524" t="s">
        <v>947</v>
      </c>
      <c r="Q524" t="s"/>
      <c r="R524" t="s">
        <v>193</v>
      </c>
      <c r="S524" t="s">
        <v>964</v>
      </c>
      <c r="T524" t="s">
        <v>82</v>
      </c>
      <c r="U524" t="s"/>
      <c r="V524" t="s">
        <v>83</v>
      </c>
      <c r="W524" t="s">
        <v>98</v>
      </c>
      <c r="X524" t="s"/>
      <c r="Y524" t="s">
        <v>85</v>
      </c>
      <c r="Z524">
        <f>HYPERLINK("https://hotelmonitor-cachepage.eclerx.com/savepage/tk_15434947576923738_sr_2095.html","info")</f>
        <v/>
      </c>
      <c r="AA524" t="n">
        <v>7271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88</v>
      </c>
      <c r="AO524" t="s"/>
      <c r="AP524" t="n">
        <v>92</v>
      </c>
      <c r="AQ524" t="s">
        <v>89</v>
      </c>
      <c r="AR524" t="s"/>
      <c r="AS524" t="s"/>
      <c r="AT524" t="s">
        <v>90</v>
      </c>
      <c r="AU524" t="s"/>
      <c r="AV524" t="s"/>
      <c r="AW524" t="s"/>
      <c r="AX524" t="s"/>
      <c r="AY524" t="n">
        <v>937849</v>
      </c>
      <c r="AZ524" t="s">
        <v>948</v>
      </c>
      <c r="BA524" t="s"/>
      <c r="BB524" t="n">
        <v>14447</v>
      </c>
      <c r="BC524" t="n">
        <v>13.392633</v>
      </c>
      <c r="BD524" t="n">
        <v>52.511878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945</v>
      </c>
      <c r="F525" t="n">
        <v>529926</v>
      </c>
      <c r="G525" t="s">
        <v>74</v>
      </c>
      <c r="H525" t="s">
        <v>75</v>
      </c>
      <c r="I525" t="s"/>
      <c r="J525" t="s">
        <v>74</v>
      </c>
      <c r="K525" t="n">
        <v>1384.95</v>
      </c>
      <c r="L525" t="s">
        <v>76</v>
      </c>
      <c r="M525" t="s"/>
      <c r="N525" t="s">
        <v>965</v>
      </c>
      <c r="O525" t="s">
        <v>78</v>
      </c>
      <c r="P525" t="s">
        <v>947</v>
      </c>
      <c r="Q525" t="s"/>
      <c r="R525" t="s">
        <v>193</v>
      </c>
      <c r="S525" t="s">
        <v>966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HYPERLINK("https://hotelmonitor-cachepage.eclerx.com/savepage/tk_15434947576923738_sr_2095.html","info")</f>
        <v/>
      </c>
      <c r="AA525" t="n">
        <v>7271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88</v>
      </c>
      <c r="AO525" t="s"/>
      <c r="AP525" t="n">
        <v>92</v>
      </c>
      <c r="AQ525" t="s">
        <v>89</v>
      </c>
      <c r="AR525" t="s"/>
      <c r="AS525" t="s"/>
      <c r="AT525" t="s">
        <v>90</v>
      </c>
      <c r="AU525" t="s"/>
      <c r="AV525" t="s"/>
      <c r="AW525" t="s"/>
      <c r="AX525" t="s"/>
      <c r="AY525" t="n">
        <v>937849</v>
      </c>
      <c r="AZ525" t="s">
        <v>948</v>
      </c>
      <c r="BA525" t="s"/>
      <c r="BB525" t="n">
        <v>14447</v>
      </c>
      <c r="BC525" t="n">
        <v>13.392633</v>
      </c>
      <c r="BD525" t="n">
        <v>52.511878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945</v>
      </c>
      <c r="F526" t="n">
        <v>529926</v>
      </c>
      <c r="G526" t="s">
        <v>74</v>
      </c>
      <c r="H526" t="s">
        <v>75</v>
      </c>
      <c r="I526" t="s"/>
      <c r="J526" t="s">
        <v>74</v>
      </c>
      <c r="K526" t="n">
        <v>1426.95</v>
      </c>
      <c r="L526" t="s">
        <v>76</v>
      </c>
      <c r="M526" t="s"/>
      <c r="N526" t="s">
        <v>965</v>
      </c>
      <c r="O526" t="s">
        <v>78</v>
      </c>
      <c r="P526" t="s">
        <v>947</v>
      </c>
      <c r="Q526" t="s"/>
      <c r="R526" t="s">
        <v>193</v>
      </c>
      <c r="S526" t="s">
        <v>967</v>
      </c>
      <c r="T526" t="s">
        <v>82</v>
      </c>
      <c r="U526" t="s"/>
      <c r="V526" t="s">
        <v>83</v>
      </c>
      <c r="W526" t="s">
        <v>98</v>
      </c>
      <c r="X526" t="s"/>
      <c r="Y526" t="s">
        <v>85</v>
      </c>
      <c r="Z526">
        <f>HYPERLINK("https://hotelmonitor-cachepage.eclerx.com/savepage/tk_15434947576923738_sr_2095.html","info")</f>
        <v/>
      </c>
      <c r="AA526" t="n">
        <v>7271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88</v>
      </c>
      <c r="AO526" t="s"/>
      <c r="AP526" t="n">
        <v>92</v>
      </c>
      <c r="AQ526" t="s">
        <v>89</v>
      </c>
      <c r="AR526" t="s"/>
      <c r="AS526" t="s"/>
      <c r="AT526" t="s">
        <v>90</v>
      </c>
      <c r="AU526" t="s"/>
      <c r="AV526" t="s"/>
      <c r="AW526" t="s"/>
      <c r="AX526" t="s"/>
      <c r="AY526" t="n">
        <v>937849</v>
      </c>
      <c r="AZ526" t="s">
        <v>948</v>
      </c>
      <c r="BA526" t="s"/>
      <c r="BB526" t="n">
        <v>14447</v>
      </c>
      <c r="BC526" t="n">
        <v>13.392633</v>
      </c>
      <c r="BD526" t="n">
        <v>52.511878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968</v>
      </c>
      <c r="F527" t="n">
        <v>529935</v>
      </c>
      <c r="G527" t="s">
        <v>74</v>
      </c>
      <c r="H527" t="s">
        <v>75</v>
      </c>
      <c r="I527" t="s"/>
      <c r="J527" t="s">
        <v>74</v>
      </c>
      <c r="K527" t="n">
        <v>172</v>
      </c>
      <c r="L527" t="s">
        <v>76</v>
      </c>
      <c r="M527" t="s"/>
      <c r="N527" t="s">
        <v>243</v>
      </c>
      <c r="O527" t="s">
        <v>78</v>
      </c>
      <c r="P527" t="s">
        <v>969</v>
      </c>
      <c r="Q527" t="s"/>
      <c r="R527" t="s">
        <v>109</v>
      </c>
      <c r="S527" t="s">
        <v>970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HYPERLINK("https://hotelmonitor-cachepage.eclerx.com/savepage/tk_15434946250449324_sr_2095.html","info")</f>
        <v/>
      </c>
      <c r="AA527" t="n">
        <v>29343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88</v>
      </c>
      <c r="AO527" t="s"/>
      <c r="AP527" t="n">
        <v>17</v>
      </c>
      <c r="AQ527" t="s">
        <v>89</v>
      </c>
      <c r="AR527" t="s"/>
      <c r="AS527" t="s"/>
      <c r="AT527" t="s">
        <v>90</v>
      </c>
      <c r="AU527" t="s"/>
      <c r="AV527" t="s"/>
      <c r="AW527" t="s"/>
      <c r="AX527" t="s"/>
      <c r="AY527" t="n">
        <v>231325</v>
      </c>
      <c r="AZ527" t="s">
        <v>971</v>
      </c>
      <c r="BA527" t="s"/>
      <c r="BB527" t="n">
        <v>5</v>
      </c>
      <c r="BC527" t="n">
        <v>13.301396</v>
      </c>
      <c r="BD527" t="n">
        <v>52.551593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968</v>
      </c>
      <c r="F528" t="n">
        <v>529935</v>
      </c>
      <c r="G528" t="s">
        <v>74</v>
      </c>
      <c r="H528" t="s">
        <v>75</v>
      </c>
      <c r="I528" t="s"/>
      <c r="J528" t="s">
        <v>74</v>
      </c>
      <c r="K528" t="n">
        <v>172</v>
      </c>
      <c r="L528" t="s">
        <v>76</v>
      </c>
      <c r="M528" t="s"/>
      <c r="N528" t="s">
        <v>972</v>
      </c>
      <c r="O528" t="s">
        <v>78</v>
      </c>
      <c r="P528" t="s">
        <v>969</v>
      </c>
      <c r="Q528" t="s"/>
      <c r="R528" t="s">
        <v>109</v>
      </c>
      <c r="S528" t="s">
        <v>970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HYPERLINK("https://hotelmonitor-cachepage.eclerx.com/savepage/tk_15434946250449324_sr_2095.html","info")</f>
        <v/>
      </c>
      <c r="AA528" t="n">
        <v>29343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88</v>
      </c>
      <c r="AO528" t="s"/>
      <c r="AP528" t="n">
        <v>17</v>
      </c>
      <c r="AQ528" t="s">
        <v>89</v>
      </c>
      <c r="AR528" t="s"/>
      <c r="AS528" t="s"/>
      <c r="AT528" t="s">
        <v>90</v>
      </c>
      <c r="AU528" t="s"/>
      <c r="AV528" t="s"/>
      <c r="AW528" t="s"/>
      <c r="AX528" t="s"/>
      <c r="AY528" t="n">
        <v>231325</v>
      </c>
      <c r="AZ528" t="s">
        <v>971</v>
      </c>
      <c r="BA528" t="s"/>
      <c r="BB528" t="n">
        <v>5</v>
      </c>
      <c r="BC528" t="n">
        <v>13.301396</v>
      </c>
      <c r="BD528" t="n">
        <v>52.551593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968</v>
      </c>
      <c r="F529" t="n">
        <v>529935</v>
      </c>
      <c r="G529" t="s">
        <v>74</v>
      </c>
      <c r="H529" t="s">
        <v>75</v>
      </c>
      <c r="I529" t="s"/>
      <c r="J529" t="s">
        <v>74</v>
      </c>
      <c r="K529" t="n">
        <v>172</v>
      </c>
      <c r="L529" t="s">
        <v>76</v>
      </c>
      <c r="M529" t="s"/>
      <c r="N529" t="s">
        <v>517</v>
      </c>
      <c r="O529" t="s">
        <v>78</v>
      </c>
      <c r="P529" t="s">
        <v>969</v>
      </c>
      <c r="Q529" t="s"/>
      <c r="R529" t="s">
        <v>109</v>
      </c>
      <c r="S529" t="s">
        <v>970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HYPERLINK("https://hotelmonitor-cachepage.eclerx.com/savepage/tk_15434946250449324_sr_2095.html","info")</f>
        <v/>
      </c>
      <c r="AA529" t="n">
        <v>29343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88</v>
      </c>
      <c r="AO529" t="s"/>
      <c r="AP529" t="n">
        <v>17</v>
      </c>
      <c r="AQ529" t="s">
        <v>89</v>
      </c>
      <c r="AR529" t="s"/>
      <c r="AS529" t="s"/>
      <c r="AT529" t="s">
        <v>90</v>
      </c>
      <c r="AU529" t="s"/>
      <c r="AV529" t="s"/>
      <c r="AW529" t="s"/>
      <c r="AX529" t="s"/>
      <c r="AY529" t="n">
        <v>231325</v>
      </c>
      <c r="AZ529" t="s">
        <v>971</v>
      </c>
      <c r="BA529" t="s"/>
      <c r="BB529" t="n">
        <v>5</v>
      </c>
      <c r="BC529" t="n">
        <v>13.301396</v>
      </c>
      <c r="BD529" t="n">
        <v>52.551593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968</v>
      </c>
      <c r="F530" t="n">
        <v>529935</v>
      </c>
      <c r="G530" t="s">
        <v>74</v>
      </c>
      <c r="H530" t="s">
        <v>75</v>
      </c>
      <c r="I530" t="s"/>
      <c r="J530" t="s">
        <v>74</v>
      </c>
      <c r="K530" t="n">
        <v>197</v>
      </c>
      <c r="L530" t="s">
        <v>76</v>
      </c>
      <c r="M530" t="s"/>
      <c r="N530" t="s">
        <v>973</v>
      </c>
      <c r="O530" t="s">
        <v>78</v>
      </c>
      <c r="P530" t="s">
        <v>969</v>
      </c>
      <c r="Q530" t="s"/>
      <c r="R530" t="s">
        <v>109</v>
      </c>
      <c r="S530" t="s">
        <v>974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HYPERLINK("https://hotelmonitor-cachepage.eclerx.com/savepage/tk_15434946250449324_sr_2095.html","info")</f>
        <v/>
      </c>
      <c r="AA530" t="n">
        <v>29343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88</v>
      </c>
      <c r="AO530" t="s"/>
      <c r="AP530" t="n">
        <v>17</v>
      </c>
      <c r="AQ530" t="s">
        <v>89</v>
      </c>
      <c r="AR530" t="s"/>
      <c r="AS530" t="s"/>
      <c r="AT530" t="s">
        <v>90</v>
      </c>
      <c r="AU530" t="s"/>
      <c r="AV530" t="s"/>
      <c r="AW530" t="s"/>
      <c r="AX530" t="s"/>
      <c r="AY530" t="n">
        <v>231325</v>
      </c>
      <c r="AZ530" t="s">
        <v>971</v>
      </c>
      <c r="BA530" t="s"/>
      <c r="BB530" t="n">
        <v>5</v>
      </c>
      <c r="BC530" t="n">
        <v>13.301396</v>
      </c>
      <c r="BD530" t="n">
        <v>52.551593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968</v>
      </c>
      <c r="F531" t="n">
        <v>529935</v>
      </c>
      <c r="G531" t="s">
        <v>74</v>
      </c>
      <c r="H531" t="s">
        <v>75</v>
      </c>
      <c r="I531" t="s"/>
      <c r="J531" t="s">
        <v>74</v>
      </c>
      <c r="K531" t="n">
        <v>220</v>
      </c>
      <c r="L531" t="s">
        <v>76</v>
      </c>
      <c r="M531" t="s"/>
      <c r="N531" t="s">
        <v>243</v>
      </c>
      <c r="O531" t="s">
        <v>78</v>
      </c>
      <c r="P531" t="s">
        <v>969</v>
      </c>
      <c r="Q531" t="s"/>
      <c r="R531" t="s">
        <v>109</v>
      </c>
      <c r="S531" t="s">
        <v>571</v>
      </c>
      <c r="T531" t="s">
        <v>82</v>
      </c>
      <c r="U531" t="s"/>
      <c r="V531" t="s">
        <v>83</v>
      </c>
      <c r="W531" t="s">
        <v>98</v>
      </c>
      <c r="X531" t="s"/>
      <c r="Y531" t="s">
        <v>85</v>
      </c>
      <c r="Z531">
        <f>HYPERLINK("https://hotelmonitor-cachepage.eclerx.com/savepage/tk_15434946250449324_sr_2095.html","info")</f>
        <v/>
      </c>
      <c r="AA531" t="n">
        <v>29343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88</v>
      </c>
      <c r="AO531" t="s"/>
      <c r="AP531" t="n">
        <v>17</v>
      </c>
      <c r="AQ531" t="s">
        <v>89</v>
      </c>
      <c r="AR531" t="s"/>
      <c r="AS531" t="s"/>
      <c r="AT531" t="s">
        <v>90</v>
      </c>
      <c r="AU531" t="s"/>
      <c r="AV531" t="s"/>
      <c r="AW531" t="s"/>
      <c r="AX531" t="s"/>
      <c r="AY531" t="n">
        <v>231325</v>
      </c>
      <c r="AZ531" t="s">
        <v>971</v>
      </c>
      <c r="BA531" t="s"/>
      <c r="BB531" t="n">
        <v>5</v>
      </c>
      <c r="BC531" t="n">
        <v>13.301396</v>
      </c>
      <c r="BD531" t="n">
        <v>52.551593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968</v>
      </c>
      <c r="F532" t="n">
        <v>529935</v>
      </c>
      <c r="G532" t="s">
        <v>74</v>
      </c>
      <c r="H532" t="s">
        <v>75</v>
      </c>
      <c r="I532" t="s"/>
      <c r="J532" t="s">
        <v>74</v>
      </c>
      <c r="K532" t="n">
        <v>220</v>
      </c>
      <c r="L532" t="s">
        <v>76</v>
      </c>
      <c r="M532" t="s"/>
      <c r="N532" t="s">
        <v>972</v>
      </c>
      <c r="O532" t="s">
        <v>78</v>
      </c>
      <c r="P532" t="s">
        <v>969</v>
      </c>
      <c r="Q532" t="s"/>
      <c r="R532" t="s">
        <v>109</v>
      </c>
      <c r="S532" t="s">
        <v>571</v>
      </c>
      <c r="T532" t="s">
        <v>82</v>
      </c>
      <c r="U532" t="s"/>
      <c r="V532" t="s">
        <v>83</v>
      </c>
      <c r="W532" t="s">
        <v>98</v>
      </c>
      <c r="X532" t="s"/>
      <c r="Y532" t="s">
        <v>85</v>
      </c>
      <c r="Z532">
        <f>HYPERLINK("https://hotelmonitor-cachepage.eclerx.com/savepage/tk_15434946250449324_sr_2095.html","info")</f>
        <v/>
      </c>
      <c r="AA532" t="n">
        <v>29343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88</v>
      </c>
      <c r="AO532" t="s"/>
      <c r="AP532" t="n">
        <v>17</v>
      </c>
      <c r="AQ532" t="s">
        <v>89</v>
      </c>
      <c r="AR532" t="s"/>
      <c r="AS532" t="s"/>
      <c r="AT532" t="s">
        <v>90</v>
      </c>
      <c r="AU532" t="s"/>
      <c r="AV532" t="s"/>
      <c r="AW532" t="s"/>
      <c r="AX532" t="s"/>
      <c r="AY532" t="n">
        <v>231325</v>
      </c>
      <c r="AZ532" t="s">
        <v>971</v>
      </c>
      <c r="BA532" t="s"/>
      <c r="BB532" t="n">
        <v>5</v>
      </c>
      <c r="BC532" t="n">
        <v>13.301396</v>
      </c>
      <c r="BD532" t="n">
        <v>52.551593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968</v>
      </c>
      <c r="F533" t="n">
        <v>529935</v>
      </c>
      <c r="G533" t="s">
        <v>74</v>
      </c>
      <c r="H533" t="s">
        <v>75</v>
      </c>
      <c r="I533" t="s"/>
      <c r="J533" t="s">
        <v>74</v>
      </c>
      <c r="K533" t="n">
        <v>220</v>
      </c>
      <c r="L533" t="s">
        <v>76</v>
      </c>
      <c r="M533" t="s"/>
      <c r="N533" t="s">
        <v>517</v>
      </c>
      <c r="O533" t="s">
        <v>78</v>
      </c>
      <c r="P533" t="s">
        <v>969</v>
      </c>
      <c r="Q533" t="s"/>
      <c r="R533" t="s">
        <v>109</v>
      </c>
      <c r="S533" t="s">
        <v>571</v>
      </c>
      <c r="T533" t="s">
        <v>82</v>
      </c>
      <c r="U533" t="s"/>
      <c r="V533" t="s">
        <v>83</v>
      </c>
      <c r="W533" t="s">
        <v>98</v>
      </c>
      <c r="X533" t="s"/>
      <c r="Y533" t="s">
        <v>85</v>
      </c>
      <c r="Z533">
        <f>HYPERLINK("https://hotelmonitor-cachepage.eclerx.com/savepage/tk_15434946250449324_sr_2095.html","info")</f>
        <v/>
      </c>
      <c r="AA533" t="n">
        <v>29343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88</v>
      </c>
      <c r="AO533" t="s"/>
      <c r="AP533" t="n">
        <v>17</v>
      </c>
      <c r="AQ533" t="s">
        <v>89</v>
      </c>
      <c r="AR533" t="s"/>
      <c r="AS533" t="s"/>
      <c r="AT533" t="s">
        <v>90</v>
      </c>
      <c r="AU533" t="s"/>
      <c r="AV533" t="s"/>
      <c r="AW533" t="s"/>
      <c r="AX533" t="s"/>
      <c r="AY533" t="n">
        <v>231325</v>
      </c>
      <c r="AZ533" t="s">
        <v>971</v>
      </c>
      <c r="BA533" t="s"/>
      <c r="BB533" t="n">
        <v>5</v>
      </c>
      <c r="BC533" t="n">
        <v>13.301396</v>
      </c>
      <c r="BD533" t="n">
        <v>52.551593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968</v>
      </c>
      <c r="F534" t="n">
        <v>529935</v>
      </c>
      <c r="G534" t="s">
        <v>74</v>
      </c>
      <c r="H534" t="s">
        <v>75</v>
      </c>
      <c r="I534" t="s"/>
      <c r="J534" t="s">
        <v>74</v>
      </c>
      <c r="K534" t="n">
        <v>245</v>
      </c>
      <c r="L534" t="s">
        <v>76</v>
      </c>
      <c r="M534" t="s"/>
      <c r="N534" t="s">
        <v>973</v>
      </c>
      <c r="O534" t="s">
        <v>78</v>
      </c>
      <c r="P534" t="s">
        <v>969</v>
      </c>
      <c r="Q534" t="s"/>
      <c r="R534" t="s">
        <v>109</v>
      </c>
      <c r="S534" t="s">
        <v>975</v>
      </c>
      <c r="T534" t="s">
        <v>82</v>
      </c>
      <c r="U534" t="s"/>
      <c r="V534" t="s">
        <v>83</v>
      </c>
      <c r="W534" t="s">
        <v>98</v>
      </c>
      <c r="X534" t="s"/>
      <c r="Y534" t="s">
        <v>85</v>
      </c>
      <c r="Z534">
        <f>HYPERLINK("https://hotelmonitor-cachepage.eclerx.com/savepage/tk_15434946250449324_sr_2095.html","info")</f>
        <v/>
      </c>
      <c r="AA534" t="n">
        <v>29343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88</v>
      </c>
      <c r="AO534" t="s"/>
      <c r="AP534" t="n">
        <v>17</v>
      </c>
      <c r="AQ534" t="s">
        <v>89</v>
      </c>
      <c r="AR534" t="s"/>
      <c r="AS534" t="s"/>
      <c r="AT534" t="s">
        <v>90</v>
      </c>
      <c r="AU534" t="s"/>
      <c r="AV534" t="s"/>
      <c r="AW534" t="s"/>
      <c r="AX534" t="s"/>
      <c r="AY534" t="n">
        <v>231325</v>
      </c>
      <c r="AZ534" t="s">
        <v>971</v>
      </c>
      <c r="BA534" t="s"/>
      <c r="BB534" t="n">
        <v>5</v>
      </c>
      <c r="BC534" t="n">
        <v>13.301396</v>
      </c>
      <c r="BD534" t="n">
        <v>52.551593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976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132.75</v>
      </c>
      <c r="L535" t="s">
        <v>76</v>
      </c>
      <c r="M535" t="s"/>
      <c r="N535" t="s">
        <v>121</v>
      </c>
      <c r="O535" t="s">
        <v>78</v>
      </c>
      <c r="P535" t="s">
        <v>976</v>
      </c>
      <c r="Q535" t="s"/>
      <c r="R535" t="s">
        <v>109</v>
      </c>
      <c r="S535" t="s">
        <v>977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HYPERLINK("https://hotelmonitor-cachepage.eclerx.com/savepage/tk_15434947208036077_sr_2095.html","info")</f>
        <v/>
      </c>
      <c r="AA535" t="n">
        <v>-4444462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88</v>
      </c>
      <c r="AO535" t="s"/>
      <c r="AP535" t="n">
        <v>72</v>
      </c>
      <c r="AQ535" t="s">
        <v>89</v>
      </c>
      <c r="AR535" t="s"/>
      <c r="AS535" t="s"/>
      <c r="AT535" t="s">
        <v>90</v>
      </c>
      <c r="AU535" t="s"/>
      <c r="AV535" t="s"/>
      <c r="AW535" t="s"/>
      <c r="AX535" t="s"/>
      <c r="AY535" t="n">
        <v>4444462</v>
      </c>
      <c r="AZ535" t="s">
        <v>978</v>
      </c>
      <c r="BA535" t="s"/>
      <c r="BB535" t="n">
        <v>882112</v>
      </c>
      <c r="BC535" t="n">
        <v>13.39163</v>
      </c>
      <c r="BD535" t="n">
        <v>52.550934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976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142.75</v>
      </c>
      <c r="L536" t="s">
        <v>76</v>
      </c>
      <c r="M536" t="s"/>
      <c r="N536" t="s">
        <v>102</v>
      </c>
      <c r="O536" t="s">
        <v>78</v>
      </c>
      <c r="P536" t="s">
        <v>976</v>
      </c>
      <c r="Q536" t="s"/>
      <c r="R536" t="s">
        <v>109</v>
      </c>
      <c r="S536" t="s">
        <v>979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HYPERLINK("https://hotelmonitor-cachepage.eclerx.com/savepage/tk_15434947208036077_sr_2095.html","info")</f>
        <v/>
      </c>
      <c r="AA536" t="n">
        <v>-4444462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88</v>
      </c>
      <c r="AO536" t="s"/>
      <c r="AP536" t="n">
        <v>72</v>
      </c>
      <c r="AQ536" t="s">
        <v>89</v>
      </c>
      <c r="AR536" t="s"/>
      <c r="AS536" t="s"/>
      <c r="AT536" t="s">
        <v>90</v>
      </c>
      <c r="AU536" t="s"/>
      <c r="AV536" t="s"/>
      <c r="AW536" t="s"/>
      <c r="AX536" t="s"/>
      <c r="AY536" t="n">
        <v>4444462</v>
      </c>
      <c r="AZ536" t="s">
        <v>978</v>
      </c>
      <c r="BA536" t="s"/>
      <c r="BB536" t="n">
        <v>882112</v>
      </c>
      <c r="BC536" t="n">
        <v>13.39163</v>
      </c>
      <c r="BD536" t="n">
        <v>52.550934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976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191</v>
      </c>
      <c r="L537" t="s">
        <v>76</v>
      </c>
      <c r="M537" t="s"/>
      <c r="N537" t="s">
        <v>690</v>
      </c>
      <c r="O537" t="s">
        <v>78</v>
      </c>
      <c r="P537" t="s">
        <v>976</v>
      </c>
      <c r="Q537" t="s"/>
      <c r="R537" t="s">
        <v>109</v>
      </c>
      <c r="S537" t="s">
        <v>980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HYPERLINK("https://hotelmonitor-cachepage.eclerx.com/savepage/tk_15434947208036077_sr_2095.html","info")</f>
        <v/>
      </c>
      <c r="AA537" t="n">
        <v>-4444462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88</v>
      </c>
      <c r="AO537" t="s"/>
      <c r="AP537" t="n">
        <v>72</v>
      </c>
      <c r="AQ537" t="s">
        <v>89</v>
      </c>
      <c r="AR537" t="s"/>
      <c r="AS537" t="s"/>
      <c r="AT537" t="s">
        <v>90</v>
      </c>
      <c r="AU537" t="s"/>
      <c r="AV537" t="s"/>
      <c r="AW537" t="s"/>
      <c r="AX537" t="s"/>
      <c r="AY537" t="n">
        <v>4444462</v>
      </c>
      <c r="AZ537" t="s">
        <v>978</v>
      </c>
      <c r="BA537" t="s"/>
      <c r="BB537" t="n">
        <v>882112</v>
      </c>
      <c r="BC537" t="n">
        <v>13.39163</v>
      </c>
      <c r="BD537" t="n">
        <v>52.550934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981</v>
      </c>
      <c r="F538" t="n">
        <v>150555</v>
      </c>
      <c r="G538" t="s">
        <v>74</v>
      </c>
      <c r="H538" t="s">
        <v>75</v>
      </c>
      <c r="I538" t="s"/>
      <c r="J538" t="s">
        <v>74</v>
      </c>
      <c r="K538" t="n">
        <v>126</v>
      </c>
      <c r="L538" t="s">
        <v>76</v>
      </c>
      <c r="M538" t="s"/>
      <c r="N538" t="s">
        <v>121</v>
      </c>
      <c r="O538" t="s">
        <v>78</v>
      </c>
      <c r="P538" t="s">
        <v>982</v>
      </c>
      <c r="Q538" t="s"/>
      <c r="R538" t="s">
        <v>109</v>
      </c>
      <c r="S538" t="s">
        <v>143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HYPERLINK("https://hotelmonitor-cachepage.eclerx.com/savepage/tk_154349483855925_sr_2095.html","info")</f>
        <v/>
      </c>
      <c r="AA538" t="n">
        <v>17538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88</v>
      </c>
      <c r="AO538" t="s"/>
      <c r="AP538" t="n">
        <v>141</v>
      </c>
      <c r="AQ538" t="s">
        <v>89</v>
      </c>
      <c r="AR538" t="s"/>
      <c r="AS538" t="s"/>
      <c r="AT538" t="s">
        <v>90</v>
      </c>
      <c r="AU538" t="s"/>
      <c r="AV538" t="s"/>
      <c r="AW538" t="s"/>
      <c r="AX538" t="s"/>
      <c r="AY538" t="n">
        <v>1971773</v>
      </c>
      <c r="AZ538" t="s">
        <v>983</v>
      </c>
      <c r="BA538" t="s"/>
      <c r="BB538" t="n">
        <v>63133</v>
      </c>
      <c r="BC538" t="n">
        <v>13.481927</v>
      </c>
      <c r="BD538" t="n">
        <v>52.513532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981</v>
      </c>
      <c r="F539" t="n">
        <v>150555</v>
      </c>
      <c r="G539" t="s">
        <v>74</v>
      </c>
      <c r="H539" t="s">
        <v>75</v>
      </c>
      <c r="I539" t="s"/>
      <c r="J539" t="s">
        <v>74</v>
      </c>
      <c r="K539" t="n">
        <v>129</v>
      </c>
      <c r="L539" t="s">
        <v>76</v>
      </c>
      <c r="M539" t="s"/>
      <c r="N539" t="s">
        <v>169</v>
      </c>
      <c r="O539" t="s">
        <v>78</v>
      </c>
      <c r="P539" t="s">
        <v>982</v>
      </c>
      <c r="Q539" t="s"/>
      <c r="R539" t="s">
        <v>109</v>
      </c>
      <c r="S539" t="s">
        <v>245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HYPERLINK("https://hotelmonitor-cachepage.eclerx.com/savepage/tk_154349483855925_sr_2095.html","info")</f>
        <v/>
      </c>
      <c r="AA539" t="n">
        <v>17538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88</v>
      </c>
      <c r="AO539" t="s"/>
      <c r="AP539" t="n">
        <v>141</v>
      </c>
      <c r="AQ539" t="s">
        <v>89</v>
      </c>
      <c r="AR539" t="s"/>
      <c r="AS539" t="s"/>
      <c r="AT539" t="s">
        <v>90</v>
      </c>
      <c r="AU539" t="s"/>
      <c r="AV539" t="s"/>
      <c r="AW539" t="s"/>
      <c r="AX539" t="s"/>
      <c r="AY539" t="n">
        <v>1971773</v>
      </c>
      <c r="AZ539" t="s">
        <v>983</v>
      </c>
      <c r="BA539" t="s"/>
      <c r="BB539" t="n">
        <v>63133</v>
      </c>
      <c r="BC539" t="n">
        <v>13.481927</v>
      </c>
      <c r="BD539" t="n">
        <v>52.513532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981</v>
      </c>
      <c r="F540" t="n">
        <v>150555</v>
      </c>
      <c r="G540" t="s">
        <v>74</v>
      </c>
      <c r="H540" t="s">
        <v>75</v>
      </c>
      <c r="I540" t="s"/>
      <c r="J540" t="s">
        <v>74</v>
      </c>
      <c r="K540" t="n">
        <v>139</v>
      </c>
      <c r="L540" t="s">
        <v>76</v>
      </c>
      <c r="M540" t="s"/>
      <c r="N540" t="s">
        <v>259</v>
      </c>
      <c r="O540" t="s">
        <v>78</v>
      </c>
      <c r="P540" t="s">
        <v>982</v>
      </c>
      <c r="Q540" t="s"/>
      <c r="R540" t="s">
        <v>109</v>
      </c>
      <c r="S540" t="s">
        <v>247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HYPERLINK("https://hotelmonitor-cachepage.eclerx.com/savepage/tk_154349483855925_sr_2095.html","info")</f>
        <v/>
      </c>
      <c r="AA540" t="n">
        <v>17538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88</v>
      </c>
      <c r="AO540" t="s"/>
      <c r="AP540" t="n">
        <v>141</v>
      </c>
      <c r="AQ540" t="s">
        <v>89</v>
      </c>
      <c r="AR540" t="s"/>
      <c r="AS540" t="s"/>
      <c r="AT540" t="s">
        <v>90</v>
      </c>
      <c r="AU540" t="s"/>
      <c r="AV540" t="s"/>
      <c r="AW540" t="s"/>
      <c r="AX540" t="s"/>
      <c r="AY540" t="n">
        <v>1971773</v>
      </c>
      <c r="AZ540" t="s">
        <v>983</v>
      </c>
      <c r="BA540" t="s"/>
      <c r="BB540" t="n">
        <v>63133</v>
      </c>
      <c r="BC540" t="n">
        <v>13.481927</v>
      </c>
      <c r="BD540" t="n">
        <v>52.513532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984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139</v>
      </c>
      <c r="L541" t="s">
        <v>76</v>
      </c>
      <c r="M541" t="s"/>
      <c r="N541" t="s">
        <v>985</v>
      </c>
      <c r="O541" t="s">
        <v>78</v>
      </c>
      <c r="P541" t="s">
        <v>984</v>
      </c>
      <c r="Q541" t="s"/>
      <c r="R541" t="s">
        <v>109</v>
      </c>
      <c r="S541" t="s">
        <v>247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HYPERLINK("https://hotelmonitor-cachepage.eclerx.com/savepage/tk_15434949784287975_sr_2095.html","info")</f>
        <v/>
      </c>
      <c r="AA541" t="n">
        <v>-1422608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88</v>
      </c>
      <c r="AO541" t="s"/>
      <c r="AP541" t="n">
        <v>220</v>
      </c>
      <c r="AQ541" t="s">
        <v>89</v>
      </c>
      <c r="AR541" t="s"/>
      <c r="AS541" t="s"/>
      <c r="AT541" t="s">
        <v>90</v>
      </c>
      <c r="AU541" t="s"/>
      <c r="AV541" t="s"/>
      <c r="AW541" t="s"/>
      <c r="AX541" t="s"/>
      <c r="AY541" t="n">
        <v>1422608</v>
      </c>
      <c r="AZ541" t="s">
        <v>986</v>
      </c>
      <c r="BA541" t="s"/>
      <c r="BB541" t="n">
        <v>164531</v>
      </c>
      <c r="BC541" t="n">
        <v>13.32508</v>
      </c>
      <c r="BD541" t="n">
        <v>52.50877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984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148</v>
      </c>
      <c r="L542" t="s">
        <v>76</v>
      </c>
      <c r="M542" t="s"/>
      <c r="N542" t="s">
        <v>987</v>
      </c>
      <c r="O542" t="s">
        <v>78</v>
      </c>
      <c r="P542" t="s">
        <v>984</v>
      </c>
      <c r="Q542" t="s"/>
      <c r="R542" t="s">
        <v>109</v>
      </c>
      <c r="S542" t="s">
        <v>223</v>
      </c>
      <c r="T542" t="s">
        <v>82</v>
      </c>
      <c r="U542" t="s"/>
      <c r="V542" t="s">
        <v>83</v>
      </c>
      <c r="W542" t="s">
        <v>98</v>
      </c>
      <c r="X542" t="s"/>
      <c r="Y542" t="s">
        <v>85</v>
      </c>
      <c r="Z542">
        <f>HYPERLINK("https://hotelmonitor-cachepage.eclerx.com/savepage/tk_15434949784287975_sr_2095.html","info")</f>
        <v/>
      </c>
      <c r="AA542" t="n">
        <v>-1422608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88</v>
      </c>
      <c r="AO542" t="s"/>
      <c r="AP542" t="n">
        <v>220</v>
      </c>
      <c r="AQ542" t="s">
        <v>89</v>
      </c>
      <c r="AR542" t="s"/>
      <c r="AS542" t="s"/>
      <c r="AT542" t="s">
        <v>90</v>
      </c>
      <c r="AU542" t="s"/>
      <c r="AV542" t="s"/>
      <c r="AW542" t="s"/>
      <c r="AX542" t="s"/>
      <c r="AY542" t="n">
        <v>1422608</v>
      </c>
      <c r="AZ542" t="s">
        <v>986</v>
      </c>
      <c r="BA542" t="s"/>
      <c r="BB542" t="n">
        <v>164531</v>
      </c>
      <c r="BC542" t="n">
        <v>13.32508</v>
      </c>
      <c r="BD542" t="n">
        <v>52.50877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988</v>
      </c>
      <c r="F543" t="n">
        <v>297116</v>
      </c>
      <c r="G543" t="s">
        <v>74</v>
      </c>
      <c r="H543" t="s">
        <v>75</v>
      </c>
      <c r="I543" t="s"/>
      <c r="J543" t="s">
        <v>74</v>
      </c>
      <c r="K543" t="n">
        <v>187.95</v>
      </c>
      <c r="L543" t="s">
        <v>76</v>
      </c>
      <c r="M543" t="s"/>
      <c r="N543" t="s">
        <v>169</v>
      </c>
      <c r="O543" t="s">
        <v>78</v>
      </c>
      <c r="P543" t="s">
        <v>989</v>
      </c>
      <c r="Q543" t="s"/>
      <c r="R543" t="s">
        <v>109</v>
      </c>
      <c r="S543" t="s">
        <v>537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HYPERLINK("https://hotelmonitor-cachepage.eclerx.com/savepage/tk_15434948773125646_sr_2095.html","info")</f>
        <v/>
      </c>
      <c r="AA543" t="n">
        <v>5848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88</v>
      </c>
      <c r="AO543" t="s"/>
      <c r="AP543" t="n">
        <v>163</v>
      </c>
      <c r="AQ543" t="s">
        <v>89</v>
      </c>
      <c r="AR543" t="s"/>
      <c r="AS543" t="s"/>
      <c r="AT543" t="s">
        <v>90</v>
      </c>
      <c r="AU543" t="s"/>
      <c r="AV543" t="s"/>
      <c r="AW543" t="s"/>
      <c r="AX543" t="s"/>
      <c r="AY543" t="n">
        <v>163244</v>
      </c>
      <c r="AZ543" t="s">
        <v>990</v>
      </c>
      <c r="BA543" t="s"/>
      <c r="BB543" t="n">
        <v>1600</v>
      </c>
      <c r="BC543" t="n">
        <v>13.334441</v>
      </c>
      <c r="BD543" t="n">
        <v>52.502926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988</v>
      </c>
      <c r="F544" t="n">
        <v>297116</v>
      </c>
      <c r="G544" t="s">
        <v>74</v>
      </c>
      <c r="H544" t="s">
        <v>75</v>
      </c>
      <c r="I544" t="s"/>
      <c r="J544" t="s">
        <v>74</v>
      </c>
      <c r="K544" t="n">
        <v>219.45</v>
      </c>
      <c r="L544" t="s">
        <v>76</v>
      </c>
      <c r="M544" t="s"/>
      <c r="N544" t="s">
        <v>303</v>
      </c>
      <c r="O544" t="s">
        <v>78</v>
      </c>
      <c r="P544" t="s">
        <v>989</v>
      </c>
      <c r="Q544" t="s"/>
      <c r="R544" t="s">
        <v>109</v>
      </c>
      <c r="S544" t="s">
        <v>202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HYPERLINK("https://hotelmonitor-cachepage.eclerx.com/savepage/tk_15434948773125646_sr_2095.html","info")</f>
        <v/>
      </c>
      <c r="AA544" t="n">
        <v>5848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88</v>
      </c>
      <c r="AO544" t="s"/>
      <c r="AP544" t="n">
        <v>163</v>
      </c>
      <c r="AQ544" t="s">
        <v>89</v>
      </c>
      <c r="AR544" t="s"/>
      <c r="AS544" t="s"/>
      <c r="AT544" t="s">
        <v>90</v>
      </c>
      <c r="AU544" t="s"/>
      <c r="AV544" t="s"/>
      <c r="AW544" t="s"/>
      <c r="AX544" t="s"/>
      <c r="AY544" t="n">
        <v>163244</v>
      </c>
      <c r="AZ544" t="s">
        <v>990</v>
      </c>
      <c r="BA544" t="s"/>
      <c r="BB544" t="n">
        <v>1600</v>
      </c>
      <c r="BC544" t="n">
        <v>13.334441</v>
      </c>
      <c r="BD544" t="n">
        <v>52.502926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991</v>
      </c>
      <c r="F545" t="n">
        <v>268689</v>
      </c>
      <c r="G545" t="s">
        <v>74</v>
      </c>
      <c r="H545" t="s">
        <v>75</v>
      </c>
      <c r="I545" t="s"/>
      <c r="J545" t="s">
        <v>74</v>
      </c>
      <c r="K545" t="n">
        <v>95</v>
      </c>
      <c r="L545" t="s">
        <v>76</v>
      </c>
      <c r="M545" t="s"/>
      <c r="N545" t="s">
        <v>102</v>
      </c>
      <c r="O545" t="s">
        <v>78</v>
      </c>
      <c r="P545" t="s">
        <v>992</v>
      </c>
      <c r="Q545" t="s"/>
      <c r="R545" t="s">
        <v>109</v>
      </c>
      <c r="S545" t="s">
        <v>230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HYPERLINK("https://hotelmonitor-cachepage.eclerx.com/savepage/tk_1543494935706821_sr_2095.html","info")</f>
        <v/>
      </c>
      <c r="AA545" t="n">
        <v>81261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88</v>
      </c>
      <c r="AO545" t="s"/>
      <c r="AP545" t="n">
        <v>198</v>
      </c>
      <c r="AQ545" t="s">
        <v>89</v>
      </c>
      <c r="AR545" t="s"/>
      <c r="AS545" t="s"/>
      <c r="AT545" t="s">
        <v>90</v>
      </c>
      <c r="AU545" t="s"/>
      <c r="AV545" t="s"/>
      <c r="AW545" t="s"/>
      <c r="AX545" t="s"/>
      <c r="AY545" t="n">
        <v>955133</v>
      </c>
      <c r="AZ545" t="s">
        <v>993</v>
      </c>
      <c r="BA545" t="s"/>
      <c r="BB545" t="n">
        <v>6673</v>
      </c>
      <c r="BC545" t="n">
        <v>13.32376</v>
      </c>
      <c r="BD545" t="n">
        <v>52.50255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994</v>
      </c>
      <c r="F546" t="n">
        <v>401984</v>
      </c>
      <c r="G546" t="s">
        <v>74</v>
      </c>
      <c r="H546" t="s">
        <v>75</v>
      </c>
      <c r="I546" t="s"/>
      <c r="J546" t="s">
        <v>74</v>
      </c>
      <c r="K546" t="n">
        <v>240.45</v>
      </c>
      <c r="L546" t="s">
        <v>76</v>
      </c>
      <c r="M546" t="s"/>
      <c r="N546" t="s">
        <v>995</v>
      </c>
      <c r="O546" t="s">
        <v>78</v>
      </c>
      <c r="P546" t="s">
        <v>996</v>
      </c>
      <c r="Q546" t="s"/>
      <c r="R546" t="s">
        <v>193</v>
      </c>
      <c r="S546" t="s">
        <v>203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HYPERLINK("https://hotelmonitor-cachepage.eclerx.com/savepage/tk_1543494891724059_sr_2095.html","info")</f>
        <v/>
      </c>
      <c r="AA546" t="n">
        <v>5855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88</v>
      </c>
      <c r="AO546" t="s"/>
      <c r="AP546" t="n">
        <v>172</v>
      </c>
      <c r="AQ546" t="s">
        <v>89</v>
      </c>
      <c r="AR546" t="s"/>
      <c r="AS546" t="s"/>
      <c r="AT546" t="s">
        <v>90</v>
      </c>
      <c r="AU546" t="s"/>
      <c r="AV546" t="s"/>
      <c r="AW546" t="s"/>
      <c r="AX546" t="s"/>
      <c r="AY546" t="n">
        <v>2170309</v>
      </c>
      <c r="AZ546" t="s">
        <v>997</v>
      </c>
      <c r="BA546" t="s"/>
      <c r="BB546" t="n">
        <v>10516</v>
      </c>
      <c r="BC546" t="n">
        <v>13.38829</v>
      </c>
      <c r="BD546" t="n">
        <v>52.51587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994</v>
      </c>
      <c r="F547" t="n">
        <v>401984</v>
      </c>
      <c r="G547" t="s">
        <v>74</v>
      </c>
      <c r="H547" t="s">
        <v>75</v>
      </c>
      <c r="I547" t="s"/>
      <c r="J547" t="s">
        <v>74</v>
      </c>
      <c r="K547" t="n">
        <v>240.45</v>
      </c>
      <c r="L547" t="s">
        <v>76</v>
      </c>
      <c r="M547" t="s"/>
      <c r="N547" t="s">
        <v>998</v>
      </c>
      <c r="O547" t="s">
        <v>78</v>
      </c>
      <c r="P547" t="s">
        <v>996</v>
      </c>
      <c r="Q547" t="s"/>
      <c r="R547" t="s">
        <v>193</v>
      </c>
      <c r="S547" t="s">
        <v>203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HYPERLINK("https://hotelmonitor-cachepage.eclerx.com/savepage/tk_1543494891724059_sr_2095.html","info")</f>
        <v/>
      </c>
      <c r="AA547" t="n">
        <v>5855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88</v>
      </c>
      <c r="AO547" t="s"/>
      <c r="AP547" t="n">
        <v>172</v>
      </c>
      <c r="AQ547" t="s">
        <v>89</v>
      </c>
      <c r="AR547" t="s"/>
      <c r="AS547" t="s"/>
      <c r="AT547" t="s">
        <v>90</v>
      </c>
      <c r="AU547" t="s"/>
      <c r="AV547" t="s"/>
      <c r="AW547" t="s"/>
      <c r="AX547" t="s"/>
      <c r="AY547" t="n">
        <v>2170309</v>
      </c>
      <c r="AZ547" t="s">
        <v>997</v>
      </c>
      <c r="BA547" t="s"/>
      <c r="BB547" t="n">
        <v>10516</v>
      </c>
      <c r="BC547" t="n">
        <v>13.38829</v>
      </c>
      <c r="BD547" t="n">
        <v>52.51587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994</v>
      </c>
      <c r="F548" t="n">
        <v>401984</v>
      </c>
      <c r="G548" t="s">
        <v>74</v>
      </c>
      <c r="H548" t="s">
        <v>75</v>
      </c>
      <c r="I548" t="s"/>
      <c r="J548" t="s">
        <v>74</v>
      </c>
      <c r="K548" t="n">
        <v>261.45</v>
      </c>
      <c r="L548" t="s">
        <v>76</v>
      </c>
      <c r="M548" t="s"/>
      <c r="N548" t="s">
        <v>999</v>
      </c>
      <c r="O548" t="s">
        <v>78</v>
      </c>
      <c r="P548" t="s">
        <v>996</v>
      </c>
      <c r="Q548" t="s"/>
      <c r="R548" t="s">
        <v>193</v>
      </c>
      <c r="S548" t="s">
        <v>206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HYPERLINK("https://hotelmonitor-cachepage.eclerx.com/savepage/tk_1543494891724059_sr_2095.html","info")</f>
        <v/>
      </c>
      <c r="AA548" t="n">
        <v>5855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88</v>
      </c>
      <c r="AO548" t="s"/>
      <c r="AP548" t="n">
        <v>172</v>
      </c>
      <c r="AQ548" t="s">
        <v>89</v>
      </c>
      <c r="AR548" t="s"/>
      <c r="AS548" t="s"/>
      <c r="AT548" t="s">
        <v>90</v>
      </c>
      <c r="AU548" t="s"/>
      <c r="AV548" t="s"/>
      <c r="AW548" t="s"/>
      <c r="AX548" t="s"/>
      <c r="AY548" t="n">
        <v>2170309</v>
      </c>
      <c r="AZ548" t="s">
        <v>997</v>
      </c>
      <c r="BA548" t="s"/>
      <c r="BB548" t="n">
        <v>10516</v>
      </c>
      <c r="BC548" t="n">
        <v>13.38829</v>
      </c>
      <c r="BD548" t="n">
        <v>52.51587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994</v>
      </c>
      <c r="F549" t="n">
        <v>401984</v>
      </c>
      <c r="G549" t="s">
        <v>74</v>
      </c>
      <c r="H549" t="s">
        <v>75</v>
      </c>
      <c r="I549" t="s"/>
      <c r="J549" t="s">
        <v>74</v>
      </c>
      <c r="K549" t="n">
        <v>261.45</v>
      </c>
      <c r="L549" t="s">
        <v>76</v>
      </c>
      <c r="M549" t="s"/>
      <c r="N549" t="s">
        <v>1000</v>
      </c>
      <c r="O549" t="s">
        <v>78</v>
      </c>
      <c r="P549" t="s">
        <v>996</v>
      </c>
      <c r="Q549" t="s"/>
      <c r="R549" t="s">
        <v>193</v>
      </c>
      <c r="S549" t="s">
        <v>206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HYPERLINK("https://hotelmonitor-cachepage.eclerx.com/savepage/tk_1543494891724059_sr_2095.html","info")</f>
        <v/>
      </c>
      <c r="AA549" t="n">
        <v>5855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88</v>
      </c>
      <c r="AO549" t="s"/>
      <c r="AP549" t="n">
        <v>172</v>
      </c>
      <c r="AQ549" t="s">
        <v>89</v>
      </c>
      <c r="AR549" t="s"/>
      <c r="AS549" t="s"/>
      <c r="AT549" t="s">
        <v>90</v>
      </c>
      <c r="AU549" t="s"/>
      <c r="AV549" t="s"/>
      <c r="AW549" t="s"/>
      <c r="AX549" t="s"/>
      <c r="AY549" t="n">
        <v>2170309</v>
      </c>
      <c r="AZ549" t="s">
        <v>997</v>
      </c>
      <c r="BA549" t="s"/>
      <c r="BB549" t="n">
        <v>10516</v>
      </c>
      <c r="BC549" t="n">
        <v>13.38829</v>
      </c>
      <c r="BD549" t="n">
        <v>52.51587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994</v>
      </c>
      <c r="F550" t="n">
        <v>401984</v>
      </c>
      <c r="G550" t="s">
        <v>74</v>
      </c>
      <c r="H550" t="s">
        <v>75</v>
      </c>
      <c r="I550" t="s"/>
      <c r="J550" t="s">
        <v>74</v>
      </c>
      <c r="K550" t="n">
        <v>282.45</v>
      </c>
      <c r="L550" t="s">
        <v>76</v>
      </c>
      <c r="M550" t="s"/>
      <c r="N550" t="s">
        <v>995</v>
      </c>
      <c r="O550" t="s">
        <v>78</v>
      </c>
      <c r="P550" t="s">
        <v>996</v>
      </c>
      <c r="Q550" t="s"/>
      <c r="R550" t="s">
        <v>193</v>
      </c>
      <c r="S550" t="s">
        <v>207</v>
      </c>
      <c r="T550" t="s">
        <v>82</v>
      </c>
      <c r="U550" t="s"/>
      <c r="V550" t="s">
        <v>83</v>
      </c>
      <c r="W550" t="s">
        <v>98</v>
      </c>
      <c r="X550" t="s"/>
      <c r="Y550" t="s">
        <v>85</v>
      </c>
      <c r="Z550">
        <f>HYPERLINK("https://hotelmonitor-cachepage.eclerx.com/savepage/tk_1543494891724059_sr_2095.html","info")</f>
        <v/>
      </c>
      <c r="AA550" t="n">
        <v>5855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88</v>
      </c>
      <c r="AO550" t="s"/>
      <c r="AP550" t="n">
        <v>172</v>
      </c>
      <c r="AQ550" t="s">
        <v>89</v>
      </c>
      <c r="AR550" t="s"/>
      <c r="AS550" t="s"/>
      <c r="AT550" t="s">
        <v>90</v>
      </c>
      <c r="AU550" t="s"/>
      <c r="AV550" t="s"/>
      <c r="AW550" t="s"/>
      <c r="AX550" t="s"/>
      <c r="AY550" t="n">
        <v>2170309</v>
      </c>
      <c r="AZ550" t="s">
        <v>997</v>
      </c>
      <c r="BA550" t="s"/>
      <c r="BB550" t="n">
        <v>10516</v>
      </c>
      <c r="BC550" t="n">
        <v>13.38829</v>
      </c>
      <c r="BD550" t="n">
        <v>52.51587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994</v>
      </c>
      <c r="F551" t="n">
        <v>401984</v>
      </c>
      <c r="G551" t="s">
        <v>74</v>
      </c>
      <c r="H551" t="s">
        <v>75</v>
      </c>
      <c r="I551" t="s"/>
      <c r="J551" t="s">
        <v>74</v>
      </c>
      <c r="K551" t="n">
        <v>282.45</v>
      </c>
      <c r="L551" t="s">
        <v>76</v>
      </c>
      <c r="M551" t="s"/>
      <c r="N551" t="s">
        <v>998</v>
      </c>
      <c r="O551" t="s">
        <v>78</v>
      </c>
      <c r="P551" t="s">
        <v>996</v>
      </c>
      <c r="Q551" t="s"/>
      <c r="R551" t="s">
        <v>193</v>
      </c>
      <c r="S551" t="s">
        <v>207</v>
      </c>
      <c r="T551" t="s">
        <v>82</v>
      </c>
      <c r="U551" t="s"/>
      <c r="V551" t="s">
        <v>83</v>
      </c>
      <c r="W551" t="s">
        <v>98</v>
      </c>
      <c r="X551" t="s"/>
      <c r="Y551" t="s">
        <v>85</v>
      </c>
      <c r="Z551">
        <f>HYPERLINK("https://hotelmonitor-cachepage.eclerx.com/savepage/tk_1543494891724059_sr_2095.html","info")</f>
        <v/>
      </c>
      <c r="AA551" t="n">
        <v>5855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88</v>
      </c>
      <c r="AO551" t="s"/>
      <c r="AP551" t="n">
        <v>172</v>
      </c>
      <c r="AQ551" t="s">
        <v>89</v>
      </c>
      <c r="AR551" t="s"/>
      <c r="AS551" t="s"/>
      <c r="AT551" t="s">
        <v>90</v>
      </c>
      <c r="AU551" t="s"/>
      <c r="AV551" t="s"/>
      <c r="AW551" t="s"/>
      <c r="AX551" t="s"/>
      <c r="AY551" t="n">
        <v>2170309</v>
      </c>
      <c r="AZ551" t="s">
        <v>997</v>
      </c>
      <c r="BA551" t="s"/>
      <c r="BB551" t="n">
        <v>10516</v>
      </c>
      <c r="BC551" t="n">
        <v>13.38829</v>
      </c>
      <c r="BD551" t="n">
        <v>52.51587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994</v>
      </c>
      <c r="F552" t="n">
        <v>401984</v>
      </c>
      <c r="G552" t="s">
        <v>74</v>
      </c>
      <c r="H552" t="s">
        <v>75</v>
      </c>
      <c r="I552" t="s"/>
      <c r="J552" t="s">
        <v>74</v>
      </c>
      <c r="K552" t="n">
        <v>292.95</v>
      </c>
      <c r="L552" t="s">
        <v>76</v>
      </c>
      <c r="M552" t="s"/>
      <c r="N552" t="s">
        <v>1001</v>
      </c>
      <c r="O552" t="s">
        <v>78</v>
      </c>
      <c r="P552" t="s">
        <v>996</v>
      </c>
      <c r="Q552" t="s"/>
      <c r="R552" t="s">
        <v>193</v>
      </c>
      <c r="S552" t="s">
        <v>955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HYPERLINK("https://hotelmonitor-cachepage.eclerx.com/savepage/tk_1543494891724059_sr_2095.html","info")</f>
        <v/>
      </c>
      <c r="AA552" t="n">
        <v>5855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88</v>
      </c>
      <c r="AO552" t="s"/>
      <c r="AP552" t="n">
        <v>172</v>
      </c>
      <c r="AQ552" t="s">
        <v>89</v>
      </c>
      <c r="AR552" t="s"/>
      <c r="AS552" t="s"/>
      <c r="AT552" t="s">
        <v>90</v>
      </c>
      <c r="AU552" t="s"/>
      <c r="AV552" t="s"/>
      <c r="AW552" t="s"/>
      <c r="AX552" t="s"/>
      <c r="AY552" t="n">
        <v>2170309</v>
      </c>
      <c r="AZ552" t="s">
        <v>997</v>
      </c>
      <c r="BA552" t="s"/>
      <c r="BB552" t="n">
        <v>10516</v>
      </c>
      <c r="BC552" t="n">
        <v>13.38829</v>
      </c>
      <c r="BD552" t="n">
        <v>52.51587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994</v>
      </c>
      <c r="F553" t="n">
        <v>401984</v>
      </c>
      <c r="G553" t="s">
        <v>74</v>
      </c>
      <c r="H553" t="s">
        <v>75</v>
      </c>
      <c r="I553" t="s"/>
      <c r="J553" t="s">
        <v>74</v>
      </c>
      <c r="K553" t="n">
        <v>292.95</v>
      </c>
      <c r="L553" t="s">
        <v>76</v>
      </c>
      <c r="M553" t="s"/>
      <c r="N553" t="s">
        <v>1002</v>
      </c>
      <c r="O553" t="s">
        <v>78</v>
      </c>
      <c r="P553" t="s">
        <v>996</v>
      </c>
      <c r="Q553" t="s"/>
      <c r="R553" t="s">
        <v>193</v>
      </c>
      <c r="S553" t="s">
        <v>955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HYPERLINK("https://hotelmonitor-cachepage.eclerx.com/savepage/tk_1543494891724059_sr_2095.html","info")</f>
        <v/>
      </c>
      <c r="AA553" t="n">
        <v>5855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88</v>
      </c>
      <c r="AO553" t="s"/>
      <c r="AP553" t="n">
        <v>172</v>
      </c>
      <c r="AQ553" t="s">
        <v>89</v>
      </c>
      <c r="AR553" t="s"/>
      <c r="AS553" t="s"/>
      <c r="AT553" t="s">
        <v>90</v>
      </c>
      <c r="AU553" t="s"/>
      <c r="AV553" t="s"/>
      <c r="AW553" t="s"/>
      <c r="AX553" t="s"/>
      <c r="AY553" t="n">
        <v>2170309</v>
      </c>
      <c r="AZ553" t="s">
        <v>997</v>
      </c>
      <c r="BA553" t="s"/>
      <c r="BB553" t="n">
        <v>10516</v>
      </c>
      <c r="BC553" t="n">
        <v>13.38829</v>
      </c>
      <c r="BD553" t="n">
        <v>52.51587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994</v>
      </c>
      <c r="F554" t="n">
        <v>401984</v>
      </c>
      <c r="G554" t="s">
        <v>74</v>
      </c>
      <c r="H554" t="s">
        <v>75</v>
      </c>
      <c r="I554" t="s"/>
      <c r="J554" t="s">
        <v>74</v>
      </c>
      <c r="K554" t="n">
        <v>303.45</v>
      </c>
      <c r="L554" t="s">
        <v>76</v>
      </c>
      <c r="M554" t="s"/>
      <c r="N554" t="s">
        <v>999</v>
      </c>
      <c r="O554" t="s">
        <v>78</v>
      </c>
      <c r="P554" t="s">
        <v>996</v>
      </c>
      <c r="Q554" t="s"/>
      <c r="R554" t="s">
        <v>193</v>
      </c>
      <c r="S554" t="s">
        <v>208</v>
      </c>
      <c r="T554" t="s">
        <v>82</v>
      </c>
      <c r="U554" t="s"/>
      <c r="V554" t="s">
        <v>83</v>
      </c>
      <c r="W554" t="s">
        <v>98</v>
      </c>
      <c r="X554" t="s"/>
      <c r="Y554" t="s">
        <v>85</v>
      </c>
      <c r="Z554">
        <f>HYPERLINK("https://hotelmonitor-cachepage.eclerx.com/savepage/tk_1543494891724059_sr_2095.html","info")</f>
        <v/>
      </c>
      <c r="AA554" t="n">
        <v>5855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88</v>
      </c>
      <c r="AO554" t="s"/>
      <c r="AP554" t="n">
        <v>172</v>
      </c>
      <c r="AQ554" t="s">
        <v>89</v>
      </c>
      <c r="AR554" t="s"/>
      <c r="AS554" t="s"/>
      <c r="AT554" t="s">
        <v>90</v>
      </c>
      <c r="AU554" t="s"/>
      <c r="AV554" t="s"/>
      <c r="AW554" t="s"/>
      <c r="AX554" t="s"/>
      <c r="AY554" t="n">
        <v>2170309</v>
      </c>
      <c r="AZ554" t="s">
        <v>997</v>
      </c>
      <c r="BA554" t="s"/>
      <c r="BB554" t="n">
        <v>10516</v>
      </c>
      <c r="BC554" t="n">
        <v>13.38829</v>
      </c>
      <c r="BD554" t="n">
        <v>52.51587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994</v>
      </c>
      <c r="F555" t="n">
        <v>401984</v>
      </c>
      <c r="G555" t="s">
        <v>74</v>
      </c>
      <c r="H555" t="s">
        <v>75</v>
      </c>
      <c r="I555" t="s"/>
      <c r="J555" t="s">
        <v>74</v>
      </c>
      <c r="K555" t="n">
        <v>303.45</v>
      </c>
      <c r="L555" t="s">
        <v>76</v>
      </c>
      <c r="M555" t="s"/>
      <c r="N555" t="s">
        <v>1000</v>
      </c>
      <c r="O555" t="s">
        <v>78</v>
      </c>
      <c r="P555" t="s">
        <v>996</v>
      </c>
      <c r="Q555" t="s"/>
      <c r="R555" t="s">
        <v>193</v>
      </c>
      <c r="S555" t="s">
        <v>208</v>
      </c>
      <c r="T555" t="s">
        <v>82</v>
      </c>
      <c r="U555" t="s"/>
      <c r="V555" t="s">
        <v>83</v>
      </c>
      <c r="W555" t="s">
        <v>98</v>
      </c>
      <c r="X555" t="s"/>
      <c r="Y555" t="s">
        <v>85</v>
      </c>
      <c r="Z555">
        <f>HYPERLINK("https://hotelmonitor-cachepage.eclerx.com/savepage/tk_1543494891724059_sr_2095.html","info")</f>
        <v/>
      </c>
      <c r="AA555" t="n">
        <v>5855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88</v>
      </c>
      <c r="AO555" t="s"/>
      <c r="AP555" t="n">
        <v>172</v>
      </c>
      <c r="AQ555" t="s">
        <v>89</v>
      </c>
      <c r="AR555" t="s"/>
      <c r="AS555" t="s"/>
      <c r="AT555" t="s">
        <v>90</v>
      </c>
      <c r="AU555" t="s"/>
      <c r="AV555" t="s"/>
      <c r="AW555" t="s"/>
      <c r="AX555" t="s"/>
      <c r="AY555" t="n">
        <v>2170309</v>
      </c>
      <c r="AZ555" t="s">
        <v>997</v>
      </c>
      <c r="BA555" t="s"/>
      <c r="BB555" t="n">
        <v>10516</v>
      </c>
      <c r="BC555" t="n">
        <v>13.38829</v>
      </c>
      <c r="BD555" t="n">
        <v>52.51587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994</v>
      </c>
      <c r="F556" t="n">
        <v>401984</v>
      </c>
      <c r="G556" t="s">
        <v>74</v>
      </c>
      <c r="H556" t="s">
        <v>75</v>
      </c>
      <c r="I556" t="s"/>
      <c r="J556" t="s">
        <v>74</v>
      </c>
      <c r="K556" t="n">
        <v>334.95</v>
      </c>
      <c r="L556" t="s">
        <v>76</v>
      </c>
      <c r="M556" t="s"/>
      <c r="N556" t="s">
        <v>1001</v>
      </c>
      <c r="O556" t="s">
        <v>78</v>
      </c>
      <c r="P556" t="s">
        <v>996</v>
      </c>
      <c r="Q556" t="s"/>
      <c r="R556" t="s">
        <v>193</v>
      </c>
      <c r="S556" t="s">
        <v>1003</v>
      </c>
      <c r="T556" t="s">
        <v>82</v>
      </c>
      <c r="U556" t="s"/>
      <c r="V556" t="s">
        <v>83</v>
      </c>
      <c r="W556" t="s">
        <v>98</v>
      </c>
      <c r="X556" t="s"/>
      <c r="Y556" t="s">
        <v>85</v>
      </c>
      <c r="Z556">
        <f>HYPERLINK("https://hotelmonitor-cachepage.eclerx.com/savepage/tk_1543494891724059_sr_2095.html","info")</f>
        <v/>
      </c>
      <c r="AA556" t="n">
        <v>5855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88</v>
      </c>
      <c r="AO556" t="s"/>
      <c r="AP556" t="n">
        <v>172</v>
      </c>
      <c r="AQ556" t="s">
        <v>89</v>
      </c>
      <c r="AR556" t="s"/>
      <c r="AS556" t="s"/>
      <c r="AT556" t="s">
        <v>90</v>
      </c>
      <c r="AU556" t="s"/>
      <c r="AV556" t="s"/>
      <c r="AW556" t="s"/>
      <c r="AX556" t="s"/>
      <c r="AY556" t="n">
        <v>2170309</v>
      </c>
      <c r="AZ556" t="s">
        <v>997</v>
      </c>
      <c r="BA556" t="s"/>
      <c r="BB556" t="n">
        <v>10516</v>
      </c>
      <c r="BC556" t="n">
        <v>13.38829</v>
      </c>
      <c r="BD556" t="n">
        <v>52.51587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994</v>
      </c>
      <c r="F557" t="n">
        <v>401984</v>
      </c>
      <c r="G557" t="s">
        <v>74</v>
      </c>
      <c r="H557" t="s">
        <v>75</v>
      </c>
      <c r="I557" t="s"/>
      <c r="J557" t="s">
        <v>74</v>
      </c>
      <c r="K557" t="n">
        <v>334.95</v>
      </c>
      <c r="L557" t="s">
        <v>76</v>
      </c>
      <c r="M557" t="s"/>
      <c r="N557" t="s">
        <v>1002</v>
      </c>
      <c r="O557" t="s">
        <v>78</v>
      </c>
      <c r="P557" t="s">
        <v>996</v>
      </c>
      <c r="Q557" t="s"/>
      <c r="R557" t="s">
        <v>193</v>
      </c>
      <c r="S557" t="s">
        <v>1003</v>
      </c>
      <c r="T557" t="s">
        <v>82</v>
      </c>
      <c r="U557" t="s"/>
      <c r="V557" t="s">
        <v>83</v>
      </c>
      <c r="W557" t="s">
        <v>98</v>
      </c>
      <c r="X557" t="s"/>
      <c r="Y557" t="s">
        <v>85</v>
      </c>
      <c r="Z557">
        <f>HYPERLINK("https://hotelmonitor-cachepage.eclerx.com/savepage/tk_1543494891724059_sr_2095.html","info")</f>
        <v/>
      </c>
      <c r="AA557" t="n">
        <v>5855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88</v>
      </c>
      <c r="AO557" t="s"/>
      <c r="AP557" t="n">
        <v>172</v>
      </c>
      <c r="AQ557" t="s">
        <v>89</v>
      </c>
      <c r="AR557" t="s"/>
      <c r="AS557" t="s"/>
      <c r="AT557" t="s">
        <v>90</v>
      </c>
      <c r="AU557" t="s"/>
      <c r="AV557" t="s"/>
      <c r="AW557" t="s"/>
      <c r="AX557" t="s"/>
      <c r="AY557" t="n">
        <v>2170309</v>
      </c>
      <c r="AZ557" t="s">
        <v>997</v>
      </c>
      <c r="BA557" t="s"/>
      <c r="BB557" t="n">
        <v>10516</v>
      </c>
      <c r="BC557" t="n">
        <v>13.38829</v>
      </c>
      <c r="BD557" t="n">
        <v>52.51587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994</v>
      </c>
      <c r="F558" t="n">
        <v>401984</v>
      </c>
      <c r="G558" t="s">
        <v>74</v>
      </c>
      <c r="H558" t="s">
        <v>75</v>
      </c>
      <c r="I558" t="s"/>
      <c r="J558" t="s">
        <v>74</v>
      </c>
      <c r="K558" t="n">
        <v>555.45</v>
      </c>
      <c r="L558" t="s">
        <v>76</v>
      </c>
      <c r="M558" t="s"/>
      <c r="N558" t="s">
        <v>1004</v>
      </c>
      <c r="O558" t="s">
        <v>78</v>
      </c>
      <c r="P558" t="s">
        <v>996</v>
      </c>
      <c r="Q558" t="s"/>
      <c r="R558" t="s">
        <v>193</v>
      </c>
      <c r="S558" t="s">
        <v>1005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HYPERLINK("https://hotelmonitor-cachepage.eclerx.com/savepage/tk_1543494891724059_sr_2095.html","info")</f>
        <v/>
      </c>
      <c r="AA558" t="n">
        <v>5855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88</v>
      </c>
      <c r="AO558" t="s"/>
      <c r="AP558" t="n">
        <v>172</v>
      </c>
      <c r="AQ558" t="s">
        <v>89</v>
      </c>
      <c r="AR558" t="s"/>
      <c r="AS558" t="s"/>
      <c r="AT558" t="s">
        <v>90</v>
      </c>
      <c r="AU558" t="s"/>
      <c r="AV558" t="s"/>
      <c r="AW558" t="s"/>
      <c r="AX558" t="s"/>
      <c r="AY558" t="n">
        <v>2170309</v>
      </c>
      <c r="AZ558" t="s">
        <v>997</v>
      </c>
      <c r="BA558" t="s"/>
      <c r="BB558" t="n">
        <v>10516</v>
      </c>
      <c r="BC558" t="n">
        <v>13.38829</v>
      </c>
      <c r="BD558" t="n">
        <v>52.51587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994</v>
      </c>
      <c r="F559" t="n">
        <v>401984</v>
      </c>
      <c r="G559" t="s">
        <v>74</v>
      </c>
      <c r="H559" t="s">
        <v>75</v>
      </c>
      <c r="I559" t="s"/>
      <c r="J559" t="s">
        <v>74</v>
      </c>
      <c r="K559" t="n">
        <v>555.45</v>
      </c>
      <c r="L559" t="s">
        <v>76</v>
      </c>
      <c r="M559" t="s"/>
      <c r="N559" t="s">
        <v>1006</v>
      </c>
      <c r="O559" t="s">
        <v>78</v>
      </c>
      <c r="P559" t="s">
        <v>996</v>
      </c>
      <c r="Q559" t="s"/>
      <c r="R559" t="s">
        <v>193</v>
      </c>
      <c r="S559" t="s">
        <v>1005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HYPERLINK("https://hotelmonitor-cachepage.eclerx.com/savepage/tk_1543494891724059_sr_2095.html","info")</f>
        <v/>
      </c>
      <c r="AA559" t="n">
        <v>5855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88</v>
      </c>
      <c r="AO559" t="s"/>
      <c r="AP559" t="n">
        <v>172</v>
      </c>
      <c r="AQ559" t="s">
        <v>89</v>
      </c>
      <c r="AR559" t="s"/>
      <c r="AS559" t="s"/>
      <c r="AT559" t="s">
        <v>90</v>
      </c>
      <c r="AU559" t="s"/>
      <c r="AV559" t="s"/>
      <c r="AW559" t="s"/>
      <c r="AX559" t="s"/>
      <c r="AY559" t="n">
        <v>2170309</v>
      </c>
      <c r="AZ559" t="s">
        <v>997</v>
      </c>
      <c r="BA559" t="s"/>
      <c r="BB559" t="n">
        <v>10516</v>
      </c>
      <c r="BC559" t="n">
        <v>13.38829</v>
      </c>
      <c r="BD559" t="n">
        <v>52.51587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994</v>
      </c>
      <c r="F560" t="n">
        <v>401984</v>
      </c>
      <c r="G560" t="s">
        <v>74</v>
      </c>
      <c r="H560" t="s">
        <v>75</v>
      </c>
      <c r="I560" t="s"/>
      <c r="J560" t="s">
        <v>74</v>
      </c>
      <c r="K560" t="n">
        <v>597.45</v>
      </c>
      <c r="L560" t="s">
        <v>76</v>
      </c>
      <c r="M560" t="s"/>
      <c r="N560" t="s">
        <v>1004</v>
      </c>
      <c r="O560" t="s">
        <v>78</v>
      </c>
      <c r="P560" t="s">
        <v>996</v>
      </c>
      <c r="Q560" t="s"/>
      <c r="R560" t="s">
        <v>193</v>
      </c>
      <c r="S560" t="s">
        <v>1007</v>
      </c>
      <c r="T560" t="s">
        <v>82</v>
      </c>
      <c r="U560" t="s"/>
      <c r="V560" t="s">
        <v>83</v>
      </c>
      <c r="W560" t="s">
        <v>98</v>
      </c>
      <c r="X560" t="s"/>
      <c r="Y560" t="s">
        <v>85</v>
      </c>
      <c r="Z560">
        <f>HYPERLINK("https://hotelmonitor-cachepage.eclerx.com/savepage/tk_1543494891724059_sr_2095.html","info")</f>
        <v/>
      </c>
      <c r="AA560" t="n">
        <v>5855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88</v>
      </c>
      <c r="AO560" t="s"/>
      <c r="AP560" t="n">
        <v>172</v>
      </c>
      <c r="AQ560" t="s">
        <v>89</v>
      </c>
      <c r="AR560" t="s"/>
      <c r="AS560" t="s"/>
      <c r="AT560" t="s">
        <v>90</v>
      </c>
      <c r="AU560" t="s"/>
      <c r="AV560" t="s"/>
      <c r="AW560" t="s"/>
      <c r="AX560" t="s"/>
      <c r="AY560" t="n">
        <v>2170309</v>
      </c>
      <c r="AZ560" t="s">
        <v>997</v>
      </c>
      <c r="BA560" t="s"/>
      <c r="BB560" t="n">
        <v>10516</v>
      </c>
      <c r="BC560" t="n">
        <v>13.38829</v>
      </c>
      <c r="BD560" t="n">
        <v>52.51587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994</v>
      </c>
      <c r="F561" t="n">
        <v>401984</v>
      </c>
      <c r="G561" t="s">
        <v>74</v>
      </c>
      <c r="H561" t="s">
        <v>75</v>
      </c>
      <c r="I561" t="s"/>
      <c r="J561" t="s">
        <v>74</v>
      </c>
      <c r="K561" t="n">
        <v>597.45</v>
      </c>
      <c r="L561" t="s">
        <v>76</v>
      </c>
      <c r="M561" t="s"/>
      <c r="N561" t="s">
        <v>1006</v>
      </c>
      <c r="O561" t="s">
        <v>78</v>
      </c>
      <c r="P561" t="s">
        <v>996</v>
      </c>
      <c r="Q561" t="s"/>
      <c r="R561" t="s">
        <v>193</v>
      </c>
      <c r="S561" t="s">
        <v>1007</v>
      </c>
      <c r="T561" t="s">
        <v>82</v>
      </c>
      <c r="U561" t="s"/>
      <c r="V561" t="s">
        <v>83</v>
      </c>
      <c r="W561" t="s">
        <v>98</v>
      </c>
      <c r="X561" t="s"/>
      <c r="Y561" t="s">
        <v>85</v>
      </c>
      <c r="Z561">
        <f>HYPERLINK("https://hotelmonitor-cachepage.eclerx.com/savepage/tk_1543494891724059_sr_2095.html","info")</f>
        <v/>
      </c>
      <c r="AA561" t="n">
        <v>5855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88</v>
      </c>
      <c r="AO561" t="s"/>
      <c r="AP561" t="n">
        <v>172</v>
      </c>
      <c r="AQ561" t="s">
        <v>89</v>
      </c>
      <c r="AR561" t="s"/>
      <c r="AS561" t="s"/>
      <c r="AT561" t="s">
        <v>90</v>
      </c>
      <c r="AU561" t="s"/>
      <c r="AV561" t="s"/>
      <c r="AW561" t="s"/>
      <c r="AX561" t="s"/>
      <c r="AY561" t="n">
        <v>2170309</v>
      </c>
      <c r="AZ561" t="s">
        <v>997</v>
      </c>
      <c r="BA561" t="s"/>
      <c r="BB561" t="n">
        <v>10516</v>
      </c>
      <c r="BC561" t="n">
        <v>13.38829</v>
      </c>
      <c r="BD561" t="n">
        <v>52.51587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994</v>
      </c>
      <c r="F562" t="n">
        <v>401984</v>
      </c>
      <c r="G562" t="s">
        <v>74</v>
      </c>
      <c r="H562" t="s">
        <v>75</v>
      </c>
      <c r="I562" t="s"/>
      <c r="J562" t="s">
        <v>74</v>
      </c>
      <c r="K562" t="n">
        <v>628.95</v>
      </c>
      <c r="L562" t="s">
        <v>76</v>
      </c>
      <c r="M562" t="s"/>
      <c r="N562" t="s">
        <v>1006</v>
      </c>
      <c r="O562" t="s">
        <v>78</v>
      </c>
      <c r="P562" t="s">
        <v>996</v>
      </c>
      <c r="Q562" t="s"/>
      <c r="R562" t="s">
        <v>193</v>
      </c>
      <c r="S562" t="s">
        <v>1008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HYPERLINK("https://hotelmonitor-cachepage.eclerx.com/savepage/tk_1543494891724059_sr_2095.html","info")</f>
        <v/>
      </c>
      <c r="AA562" t="n">
        <v>5855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88</v>
      </c>
      <c r="AO562" t="s"/>
      <c r="AP562" t="n">
        <v>172</v>
      </c>
      <c r="AQ562" t="s">
        <v>89</v>
      </c>
      <c r="AR562" t="s"/>
      <c r="AS562" t="s"/>
      <c r="AT562" t="s">
        <v>90</v>
      </c>
      <c r="AU562" t="s"/>
      <c r="AV562" t="s"/>
      <c r="AW562" t="s"/>
      <c r="AX562" t="s"/>
      <c r="AY562" t="n">
        <v>2170309</v>
      </c>
      <c r="AZ562" t="s">
        <v>997</v>
      </c>
      <c r="BA562" t="s"/>
      <c r="BB562" t="n">
        <v>10516</v>
      </c>
      <c r="BC562" t="n">
        <v>13.38829</v>
      </c>
      <c r="BD562" t="n">
        <v>52.51587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994</v>
      </c>
      <c r="F563" t="n">
        <v>401984</v>
      </c>
      <c r="G563" t="s">
        <v>74</v>
      </c>
      <c r="H563" t="s">
        <v>75</v>
      </c>
      <c r="I563" t="s"/>
      <c r="J563" t="s">
        <v>74</v>
      </c>
      <c r="K563" t="n">
        <v>2100</v>
      </c>
      <c r="L563" t="s">
        <v>76</v>
      </c>
      <c r="M563" t="s"/>
      <c r="N563" t="s">
        <v>1009</v>
      </c>
      <c r="O563" t="s">
        <v>78</v>
      </c>
      <c r="P563" t="s">
        <v>996</v>
      </c>
      <c r="Q563" t="s"/>
      <c r="R563" t="s">
        <v>193</v>
      </c>
      <c r="S563" t="s">
        <v>1010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HYPERLINK("https://hotelmonitor-cachepage.eclerx.com/savepage/tk_1543494891724059_sr_2095.html","info")</f>
        <v/>
      </c>
      <c r="AA563" t="n">
        <v>5855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88</v>
      </c>
      <c r="AO563" t="s"/>
      <c r="AP563" t="n">
        <v>172</v>
      </c>
      <c r="AQ563" t="s">
        <v>89</v>
      </c>
      <c r="AR563" t="s"/>
      <c r="AS563" t="s"/>
      <c r="AT563" t="s">
        <v>90</v>
      </c>
      <c r="AU563" t="s"/>
      <c r="AV563" t="s"/>
      <c r="AW563" t="s"/>
      <c r="AX563" t="s"/>
      <c r="AY563" t="n">
        <v>2170309</v>
      </c>
      <c r="AZ563" t="s">
        <v>997</v>
      </c>
      <c r="BA563" t="s"/>
      <c r="BB563" t="n">
        <v>10516</v>
      </c>
      <c r="BC563" t="n">
        <v>13.38829</v>
      </c>
      <c r="BD563" t="n">
        <v>52.51587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994</v>
      </c>
      <c r="F564" t="n">
        <v>401984</v>
      </c>
      <c r="G564" t="s">
        <v>74</v>
      </c>
      <c r="H564" t="s">
        <v>75</v>
      </c>
      <c r="I564" t="s"/>
      <c r="J564" t="s">
        <v>74</v>
      </c>
      <c r="K564" t="n">
        <v>2142</v>
      </c>
      <c r="L564" t="s">
        <v>76</v>
      </c>
      <c r="M564" t="s"/>
      <c r="N564" t="s">
        <v>1009</v>
      </c>
      <c r="O564" t="s">
        <v>78</v>
      </c>
      <c r="P564" t="s">
        <v>996</v>
      </c>
      <c r="Q564" t="s"/>
      <c r="R564" t="s">
        <v>193</v>
      </c>
      <c r="S564" t="s">
        <v>1011</v>
      </c>
      <c r="T564" t="s">
        <v>82</v>
      </c>
      <c r="U564" t="s"/>
      <c r="V564" t="s">
        <v>83</v>
      </c>
      <c r="W564" t="s">
        <v>98</v>
      </c>
      <c r="X564" t="s"/>
      <c r="Y564" t="s">
        <v>85</v>
      </c>
      <c r="Z564">
        <f>HYPERLINK("https://hotelmonitor-cachepage.eclerx.com/savepage/tk_1543494891724059_sr_2095.html","info")</f>
        <v/>
      </c>
      <c r="AA564" t="n">
        <v>5855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88</v>
      </c>
      <c r="AO564" t="s"/>
      <c r="AP564" t="n">
        <v>172</v>
      </c>
      <c r="AQ564" t="s">
        <v>89</v>
      </c>
      <c r="AR564" t="s"/>
      <c r="AS564" t="s"/>
      <c r="AT564" t="s">
        <v>90</v>
      </c>
      <c r="AU564" t="s"/>
      <c r="AV564" t="s"/>
      <c r="AW564" t="s"/>
      <c r="AX564" t="s"/>
      <c r="AY564" t="n">
        <v>2170309</v>
      </c>
      <c r="AZ564" t="s">
        <v>997</v>
      </c>
      <c r="BA564" t="s"/>
      <c r="BB564" t="n">
        <v>10516</v>
      </c>
      <c r="BC564" t="n">
        <v>13.38829</v>
      </c>
      <c r="BD564" t="n">
        <v>52.51587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994</v>
      </c>
      <c r="F565" t="n">
        <v>401984</v>
      </c>
      <c r="G565" t="s">
        <v>74</v>
      </c>
      <c r="H565" t="s">
        <v>75</v>
      </c>
      <c r="I565" t="s"/>
      <c r="J565" t="s">
        <v>74</v>
      </c>
      <c r="K565" t="n">
        <v>2625</v>
      </c>
      <c r="L565" t="s">
        <v>76</v>
      </c>
      <c r="M565" t="s"/>
      <c r="N565" t="s">
        <v>1012</v>
      </c>
      <c r="O565" t="s">
        <v>78</v>
      </c>
      <c r="P565" t="s">
        <v>996</v>
      </c>
      <c r="Q565" t="s"/>
      <c r="R565" t="s">
        <v>193</v>
      </c>
      <c r="S565" t="s">
        <v>1013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HYPERLINK("https://hotelmonitor-cachepage.eclerx.com/savepage/tk_1543494891724059_sr_2095.html","info")</f>
        <v/>
      </c>
      <c r="AA565" t="n">
        <v>5855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88</v>
      </c>
      <c r="AO565" t="s"/>
      <c r="AP565" t="n">
        <v>172</v>
      </c>
      <c r="AQ565" t="s">
        <v>89</v>
      </c>
      <c r="AR565" t="s"/>
      <c r="AS565" t="s"/>
      <c r="AT565" t="s">
        <v>90</v>
      </c>
      <c r="AU565" t="s"/>
      <c r="AV565" t="s"/>
      <c r="AW565" t="s"/>
      <c r="AX565" t="s"/>
      <c r="AY565" t="n">
        <v>2170309</v>
      </c>
      <c r="AZ565" t="s">
        <v>997</v>
      </c>
      <c r="BA565" t="s"/>
      <c r="BB565" t="n">
        <v>10516</v>
      </c>
      <c r="BC565" t="n">
        <v>13.38829</v>
      </c>
      <c r="BD565" t="n">
        <v>52.51587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1014</v>
      </c>
      <c r="F566" t="n">
        <v>3554772</v>
      </c>
      <c r="G566" t="s">
        <v>74</v>
      </c>
      <c r="H566" t="s">
        <v>75</v>
      </c>
      <c r="I566" t="s"/>
      <c r="J566" t="s">
        <v>74</v>
      </c>
      <c r="K566" t="n">
        <v>217.35</v>
      </c>
      <c r="L566" t="s">
        <v>76</v>
      </c>
      <c r="M566" t="s"/>
      <c r="N566" t="s">
        <v>1015</v>
      </c>
      <c r="O566" t="s">
        <v>78</v>
      </c>
      <c r="P566" t="s">
        <v>1016</v>
      </c>
      <c r="Q566" t="s"/>
      <c r="R566" t="s">
        <v>193</v>
      </c>
      <c r="S566" t="s">
        <v>1017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HYPERLINK("https://hotelmonitor-cachepage.eclerx.com/savepage/tk_15434948991456628_sr_2095.html","info")</f>
        <v/>
      </c>
      <c r="AA566" t="n">
        <v>9274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88</v>
      </c>
      <c r="AO566" t="s"/>
      <c r="AP566" t="n">
        <v>175</v>
      </c>
      <c r="AQ566" t="s">
        <v>89</v>
      </c>
      <c r="AR566" t="s"/>
      <c r="AS566" t="s"/>
      <c r="AT566" t="s">
        <v>90</v>
      </c>
      <c r="AU566" t="s"/>
      <c r="AV566" t="s"/>
      <c r="AW566" t="s"/>
      <c r="AX566" t="s"/>
      <c r="AY566" t="n">
        <v>1704877</v>
      </c>
      <c r="AZ566" t="s">
        <v>1018</v>
      </c>
      <c r="BA566" t="s"/>
      <c r="BB566" t="n">
        <v>10517</v>
      </c>
      <c r="BC566" t="n">
        <v>13.402762</v>
      </c>
      <c r="BD566" t="n">
        <v>52.51955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1014</v>
      </c>
      <c r="F567" t="n">
        <v>3554772</v>
      </c>
      <c r="G567" t="s">
        <v>74</v>
      </c>
      <c r="H567" t="s">
        <v>75</v>
      </c>
      <c r="I567" t="s"/>
      <c r="J567" t="s">
        <v>74</v>
      </c>
      <c r="K567" t="n">
        <v>357</v>
      </c>
      <c r="L567" t="s">
        <v>76</v>
      </c>
      <c r="M567" t="s"/>
      <c r="N567" t="s">
        <v>1019</v>
      </c>
      <c r="O567" t="s">
        <v>78</v>
      </c>
      <c r="P567" t="s">
        <v>1016</v>
      </c>
      <c r="Q567" t="s"/>
      <c r="R567" t="s">
        <v>193</v>
      </c>
      <c r="S567" t="s">
        <v>1020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HYPERLINK("https://hotelmonitor-cachepage.eclerx.com/savepage/tk_15434948991456628_sr_2095.html","info")</f>
        <v/>
      </c>
      <c r="AA567" t="n">
        <v>9274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88</v>
      </c>
      <c r="AO567" t="s"/>
      <c r="AP567" t="n">
        <v>175</v>
      </c>
      <c r="AQ567" t="s">
        <v>89</v>
      </c>
      <c r="AR567" t="s"/>
      <c r="AS567" t="s"/>
      <c r="AT567" t="s">
        <v>90</v>
      </c>
      <c r="AU567" t="s"/>
      <c r="AV567" t="s"/>
      <c r="AW567" t="s"/>
      <c r="AX567" t="s"/>
      <c r="AY567" t="n">
        <v>1704877</v>
      </c>
      <c r="AZ567" t="s">
        <v>1018</v>
      </c>
      <c r="BA567" t="s"/>
      <c r="BB567" t="n">
        <v>10517</v>
      </c>
      <c r="BC567" t="n">
        <v>13.402762</v>
      </c>
      <c r="BD567" t="n">
        <v>52.51955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1014</v>
      </c>
      <c r="F568" t="n">
        <v>3554772</v>
      </c>
      <c r="G568" t="s">
        <v>74</v>
      </c>
      <c r="H568" t="s">
        <v>75</v>
      </c>
      <c r="I568" t="s"/>
      <c r="J568" t="s">
        <v>74</v>
      </c>
      <c r="K568" t="n">
        <v>245.19</v>
      </c>
      <c r="L568" t="s">
        <v>76</v>
      </c>
      <c r="M568" t="s"/>
      <c r="N568" t="s">
        <v>1021</v>
      </c>
      <c r="O568" t="s">
        <v>78</v>
      </c>
      <c r="P568" t="s">
        <v>1016</v>
      </c>
      <c r="Q568" t="s"/>
      <c r="R568" t="s">
        <v>193</v>
      </c>
      <c r="S568" t="s">
        <v>1022</v>
      </c>
      <c r="T568" t="s">
        <v>82</v>
      </c>
      <c r="U568" t="s"/>
      <c r="V568" t="s">
        <v>83</v>
      </c>
      <c r="W568" t="s">
        <v>98</v>
      </c>
      <c r="X568" t="s"/>
      <c r="Y568" t="s">
        <v>85</v>
      </c>
      <c r="Z568">
        <f>HYPERLINK("https://hotelmonitor-cachepage.eclerx.com/savepage/tk_15434948991456628_sr_2095.html","info")</f>
        <v/>
      </c>
      <c r="AA568" t="n">
        <v>9274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88</v>
      </c>
      <c r="AO568" t="s"/>
      <c r="AP568" t="n">
        <v>175</v>
      </c>
      <c r="AQ568" t="s">
        <v>89</v>
      </c>
      <c r="AR568" t="s"/>
      <c r="AS568" t="s"/>
      <c r="AT568" t="s">
        <v>90</v>
      </c>
      <c r="AU568" t="s"/>
      <c r="AV568" t="s"/>
      <c r="AW568" t="s"/>
      <c r="AX568" t="s"/>
      <c r="AY568" t="n">
        <v>1704877</v>
      </c>
      <c r="AZ568" t="s">
        <v>1018</v>
      </c>
      <c r="BA568" t="s"/>
      <c r="BB568" t="n">
        <v>10517</v>
      </c>
      <c r="BC568" t="n">
        <v>13.402762</v>
      </c>
      <c r="BD568" t="n">
        <v>52.51955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1014</v>
      </c>
      <c r="F569" t="n">
        <v>3554772</v>
      </c>
      <c r="G569" t="s">
        <v>74</v>
      </c>
      <c r="H569" t="s">
        <v>75</v>
      </c>
      <c r="I569" t="s"/>
      <c r="J569" t="s">
        <v>74</v>
      </c>
      <c r="K569" t="n">
        <v>245.19</v>
      </c>
      <c r="L569" t="s">
        <v>76</v>
      </c>
      <c r="M569" t="s"/>
      <c r="N569" t="s">
        <v>1023</v>
      </c>
      <c r="O569" t="s">
        <v>78</v>
      </c>
      <c r="P569" t="s">
        <v>1016</v>
      </c>
      <c r="Q569" t="s"/>
      <c r="R569" t="s">
        <v>193</v>
      </c>
      <c r="S569" t="s">
        <v>1022</v>
      </c>
      <c r="T569" t="s">
        <v>82</v>
      </c>
      <c r="U569" t="s"/>
      <c r="V569" t="s">
        <v>83</v>
      </c>
      <c r="W569" t="s">
        <v>98</v>
      </c>
      <c r="X569" t="s"/>
      <c r="Y569" t="s">
        <v>85</v>
      </c>
      <c r="Z569">
        <f>HYPERLINK("https://hotelmonitor-cachepage.eclerx.com/savepage/tk_15434948991456628_sr_2095.html","info")</f>
        <v/>
      </c>
      <c r="AA569" t="n">
        <v>9274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88</v>
      </c>
      <c r="AO569" t="s"/>
      <c r="AP569" t="n">
        <v>175</v>
      </c>
      <c r="AQ569" t="s">
        <v>89</v>
      </c>
      <c r="AR569" t="s"/>
      <c r="AS569" t="s"/>
      <c r="AT569" t="s">
        <v>90</v>
      </c>
      <c r="AU569" t="s"/>
      <c r="AV569" t="s"/>
      <c r="AW569" t="s"/>
      <c r="AX569" t="s"/>
      <c r="AY569" t="n">
        <v>1704877</v>
      </c>
      <c r="AZ569" t="s">
        <v>1018</v>
      </c>
      <c r="BA569" t="s"/>
      <c r="BB569" t="n">
        <v>10517</v>
      </c>
      <c r="BC569" t="n">
        <v>13.402762</v>
      </c>
      <c r="BD569" t="n">
        <v>52.51955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1014</v>
      </c>
      <c r="F570" t="n">
        <v>3554772</v>
      </c>
      <c r="G570" t="s">
        <v>74</v>
      </c>
      <c r="H570" t="s">
        <v>75</v>
      </c>
      <c r="I570" t="s"/>
      <c r="J570" t="s">
        <v>74</v>
      </c>
      <c r="K570" t="n">
        <v>245.19</v>
      </c>
      <c r="L570" t="s">
        <v>76</v>
      </c>
      <c r="M570" t="s"/>
      <c r="N570" t="s">
        <v>1024</v>
      </c>
      <c r="O570" t="s">
        <v>78</v>
      </c>
      <c r="P570" t="s">
        <v>1016</v>
      </c>
      <c r="Q570" t="s"/>
      <c r="R570" t="s">
        <v>193</v>
      </c>
      <c r="S570" t="s">
        <v>1022</v>
      </c>
      <c r="T570" t="s">
        <v>82</v>
      </c>
      <c r="U570" t="s"/>
      <c r="V570" t="s">
        <v>83</v>
      </c>
      <c r="W570" t="s">
        <v>98</v>
      </c>
      <c r="X570" t="s"/>
      <c r="Y570" t="s">
        <v>85</v>
      </c>
      <c r="Z570">
        <f>HYPERLINK("https://hotelmonitor-cachepage.eclerx.com/savepage/tk_15434948991456628_sr_2095.html","info")</f>
        <v/>
      </c>
      <c r="AA570" t="n">
        <v>9274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88</v>
      </c>
      <c r="AO570" t="s"/>
      <c r="AP570" t="n">
        <v>175</v>
      </c>
      <c r="AQ570" t="s">
        <v>89</v>
      </c>
      <c r="AR570" t="s"/>
      <c r="AS570" t="s"/>
      <c r="AT570" t="s">
        <v>90</v>
      </c>
      <c r="AU570" t="s"/>
      <c r="AV570" t="s"/>
      <c r="AW570" t="s"/>
      <c r="AX570" t="s"/>
      <c r="AY570" t="n">
        <v>1704877</v>
      </c>
      <c r="AZ570" t="s">
        <v>1018</v>
      </c>
      <c r="BA570" t="s"/>
      <c r="BB570" t="n">
        <v>10517</v>
      </c>
      <c r="BC570" t="n">
        <v>13.402762</v>
      </c>
      <c r="BD570" t="n">
        <v>52.51955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1014</v>
      </c>
      <c r="F571" t="n">
        <v>3554772</v>
      </c>
      <c r="G571" t="s">
        <v>74</v>
      </c>
      <c r="H571" t="s">
        <v>75</v>
      </c>
      <c r="I571" t="s"/>
      <c r="J571" t="s">
        <v>74</v>
      </c>
      <c r="K571" t="n">
        <v>245.19</v>
      </c>
      <c r="L571" t="s">
        <v>76</v>
      </c>
      <c r="M571" t="s"/>
      <c r="N571" t="s">
        <v>1025</v>
      </c>
      <c r="O571" t="s">
        <v>78</v>
      </c>
      <c r="P571" t="s">
        <v>1016</v>
      </c>
      <c r="Q571" t="s"/>
      <c r="R571" t="s">
        <v>193</v>
      </c>
      <c r="S571" t="s">
        <v>1022</v>
      </c>
      <c r="T571" t="s">
        <v>82</v>
      </c>
      <c r="U571" t="s"/>
      <c r="V571" t="s">
        <v>83</v>
      </c>
      <c r="W571" t="s">
        <v>98</v>
      </c>
      <c r="X571" t="s"/>
      <c r="Y571" t="s">
        <v>85</v>
      </c>
      <c r="Z571">
        <f>HYPERLINK("https://hotelmonitor-cachepage.eclerx.com/savepage/tk_15434948991456628_sr_2095.html","info")</f>
        <v/>
      </c>
      <c r="AA571" t="n">
        <v>9274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88</v>
      </c>
      <c r="AO571" t="s"/>
      <c r="AP571" t="n">
        <v>175</v>
      </c>
      <c r="AQ571" t="s">
        <v>89</v>
      </c>
      <c r="AR571" t="s"/>
      <c r="AS571" t="s"/>
      <c r="AT571" t="s">
        <v>90</v>
      </c>
      <c r="AU571" t="s"/>
      <c r="AV571" t="s"/>
      <c r="AW571" t="s"/>
      <c r="AX571" t="s"/>
      <c r="AY571" t="n">
        <v>1704877</v>
      </c>
      <c r="AZ571" t="s">
        <v>1018</v>
      </c>
      <c r="BA571" t="s"/>
      <c r="BB571" t="n">
        <v>10517</v>
      </c>
      <c r="BC571" t="n">
        <v>13.402762</v>
      </c>
      <c r="BD571" t="n">
        <v>52.51955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1014</v>
      </c>
      <c r="F572" t="n">
        <v>3554772</v>
      </c>
      <c r="G572" t="s">
        <v>74</v>
      </c>
      <c r="H572" t="s">
        <v>75</v>
      </c>
      <c r="I572" t="s"/>
      <c r="J572" t="s">
        <v>74</v>
      </c>
      <c r="K572" t="n">
        <v>349.14</v>
      </c>
      <c r="L572" t="s">
        <v>76</v>
      </c>
      <c r="M572" t="s"/>
      <c r="N572" t="s">
        <v>1026</v>
      </c>
      <c r="O572" t="s">
        <v>78</v>
      </c>
      <c r="P572" t="s">
        <v>1016</v>
      </c>
      <c r="Q572" t="s"/>
      <c r="R572" t="s">
        <v>193</v>
      </c>
      <c r="S572" t="s">
        <v>1027</v>
      </c>
      <c r="T572" t="s">
        <v>82</v>
      </c>
      <c r="U572" t="s"/>
      <c r="V572" t="s">
        <v>83</v>
      </c>
      <c r="W572" t="s">
        <v>98</v>
      </c>
      <c r="X572" t="s"/>
      <c r="Y572" t="s">
        <v>85</v>
      </c>
      <c r="Z572">
        <f>HYPERLINK("https://hotelmonitor-cachepage.eclerx.com/savepage/tk_15434948991456628_sr_2095.html","info")</f>
        <v/>
      </c>
      <c r="AA572" t="n">
        <v>9274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88</v>
      </c>
      <c r="AO572" t="s"/>
      <c r="AP572" t="n">
        <v>175</v>
      </c>
      <c r="AQ572" t="s">
        <v>89</v>
      </c>
      <c r="AR572" t="s"/>
      <c r="AS572" t="s"/>
      <c r="AT572" t="s">
        <v>90</v>
      </c>
      <c r="AU572" t="s"/>
      <c r="AV572" t="s"/>
      <c r="AW572" t="s"/>
      <c r="AX572" t="s"/>
      <c r="AY572" t="n">
        <v>1704877</v>
      </c>
      <c r="AZ572" t="s">
        <v>1018</v>
      </c>
      <c r="BA572" t="s"/>
      <c r="BB572" t="n">
        <v>10517</v>
      </c>
      <c r="BC572" t="n">
        <v>13.402762</v>
      </c>
      <c r="BD572" t="n">
        <v>52.51955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1014</v>
      </c>
      <c r="F573" t="n">
        <v>3554772</v>
      </c>
      <c r="G573" t="s">
        <v>74</v>
      </c>
      <c r="H573" t="s">
        <v>75</v>
      </c>
      <c r="I573" t="s"/>
      <c r="J573" t="s">
        <v>74</v>
      </c>
      <c r="K573" t="n">
        <v>349.14</v>
      </c>
      <c r="L573" t="s">
        <v>76</v>
      </c>
      <c r="M573" t="s"/>
      <c r="N573" t="s">
        <v>1028</v>
      </c>
      <c r="O573" t="s">
        <v>78</v>
      </c>
      <c r="P573" t="s">
        <v>1016</v>
      </c>
      <c r="Q573" t="s"/>
      <c r="R573" t="s">
        <v>193</v>
      </c>
      <c r="S573" t="s">
        <v>1027</v>
      </c>
      <c r="T573" t="s">
        <v>82</v>
      </c>
      <c r="U573" t="s"/>
      <c r="V573" t="s">
        <v>83</v>
      </c>
      <c r="W573" t="s">
        <v>98</v>
      </c>
      <c r="X573" t="s"/>
      <c r="Y573" t="s">
        <v>85</v>
      </c>
      <c r="Z573">
        <f>HYPERLINK("https://hotelmonitor-cachepage.eclerx.com/savepage/tk_15434948991456628_sr_2095.html","info")</f>
        <v/>
      </c>
      <c r="AA573" t="n">
        <v>9274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88</v>
      </c>
      <c r="AO573" t="s"/>
      <c r="AP573" t="n">
        <v>175</v>
      </c>
      <c r="AQ573" t="s">
        <v>89</v>
      </c>
      <c r="AR573" t="s"/>
      <c r="AS573" t="s"/>
      <c r="AT573" t="s">
        <v>90</v>
      </c>
      <c r="AU573" t="s"/>
      <c r="AV573" t="s"/>
      <c r="AW573" t="s"/>
      <c r="AX573" t="s"/>
      <c r="AY573" t="n">
        <v>1704877</v>
      </c>
      <c r="AZ573" t="s">
        <v>1018</v>
      </c>
      <c r="BA573" t="s"/>
      <c r="BB573" t="n">
        <v>10517</v>
      </c>
      <c r="BC573" t="n">
        <v>13.402762</v>
      </c>
      <c r="BD573" t="n">
        <v>52.51955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1014</v>
      </c>
      <c r="F574" t="n">
        <v>3554772</v>
      </c>
      <c r="G574" t="s">
        <v>74</v>
      </c>
      <c r="H574" t="s">
        <v>75</v>
      </c>
      <c r="I574" t="s"/>
      <c r="J574" t="s">
        <v>74</v>
      </c>
      <c r="K574" t="n">
        <v>355.32</v>
      </c>
      <c r="L574" t="s">
        <v>76</v>
      </c>
      <c r="M574" t="s"/>
      <c r="N574" t="s">
        <v>1029</v>
      </c>
      <c r="O574" t="s">
        <v>78</v>
      </c>
      <c r="P574" t="s">
        <v>1016</v>
      </c>
      <c r="Q574" t="s"/>
      <c r="R574" t="s">
        <v>193</v>
      </c>
      <c r="S574" t="s">
        <v>1030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HYPERLINK("https://hotelmonitor-cachepage.eclerx.com/savepage/tk_15434948991456628_sr_2095.html","info")</f>
        <v/>
      </c>
      <c r="AA574" t="n">
        <v>9274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88</v>
      </c>
      <c r="AO574" t="s"/>
      <c r="AP574" t="n">
        <v>175</v>
      </c>
      <c r="AQ574" t="s">
        <v>89</v>
      </c>
      <c r="AR574" t="s"/>
      <c r="AS574" t="s"/>
      <c r="AT574" t="s">
        <v>90</v>
      </c>
      <c r="AU574" t="s"/>
      <c r="AV574" t="s"/>
      <c r="AW574" t="s"/>
      <c r="AX574" t="s"/>
      <c r="AY574" t="n">
        <v>1704877</v>
      </c>
      <c r="AZ574" t="s">
        <v>1018</v>
      </c>
      <c r="BA574" t="s"/>
      <c r="BB574" t="n">
        <v>10517</v>
      </c>
      <c r="BC574" t="n">
        <v>13.402762</v>
      </c>
      <c r="BD574" t="n">
        <v>52.51955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1014</v>
      </c>
      <c r="F575" t="n">
        <v>3554772</v>
      </c>
      <c r="G575" t="s">
        <v>74</v>
      </c>
      <c r="H575" t="s">
        <v>75</v>
      </c>
      <c r="I575" t="s"/>
      <c r="J575" t="s">
        <v>74</v>
      </c>
      <c r="K575" t="n">
        <v>355.32</v>
      </c>
      <c r="L575" t="s">
        <v>76</v>
      </c>
      <c r="M575" t="s"/>
      <c r="N575" t="s">
        <v>1031</v>
      </c>
      <c r="O575" t="s">
        <v>78</v>
      </c>
      <c r="P575" t="s">
        <v>1016</v>
      </c>
      <c r="Q575" t="s"/>
      <c r="R575" t="s">
        <v>193</v>
      </c>
      <c r="S575" t="s">
        <v>1030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HYPERLINK("https://hotelmonitor-cachepage.eclerx.com/savepage/tk_15434948991456628_sr_2095.html","info")</f>
        <v/>
      </c>
      <c r="AA575" t="n">
        <v>9274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88</v>
      </c>
      <c r="AO575" t="s"/>
      <c r="AP575" t="n">
        <v>175</v>
      </c>
      <c r="AQ575" t="s">
        <v>89</v>
      </c>
      <c r="AR575" t="s"/>
      <c r="AS575" t="s"/>
      <c r="AT575" t="s">
        <v>90</v>
      </c>
      <c r="AU575" t="s"/>
      <c r="AV575" t="s"/>
      <c r="AW575" t="s"/>
      <c r="AX575" t="s"/>
      <c r="AY575" t="n">
        <v>1704877</v>
      </c>
      <c r="AZ575" t="s">
        <v>1018</v>
      </c>
      <c r="BA575" t="s"/>
      <c r="BB575" t="n">
        <v>10517</v>
      </c>
      <c r="BC575" t="n">
        <v>13.402762</v>
      </c>
      <c r="BD575" t="n">
        <v>52.51955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1014</v>
      </c>
      <c r="F576" t="n">
        <v>3554772</v>
      </c>
      <c r="G576" t="s">
        <v>74</v>
      </c>
      <c r="H576" t="s">
        <v>75</v>
      </c>
      <c r="I576" t="s"/>
      <c r="J576" t="s">
        <v>74</v>
      </c>
      <c r="K576" t="n">
        <v>357</v>
      </c>
      <c r="L576" t="s">
        <v>76</v>
      </c>
      <c r="M576" t="s"/>
      <c r="N576" t="s">
        <v>1032</v>
      </c>
      <c r="O576" t="s">
        <v>78</v>
      </c>
      <c r="P576" t="s">
        <v>1016</v>
      </c>
      <c r="Q576" t="s"/>
      <c r="R576" t="s">
        <v>193</v>
      </c>
      <c r="S576" t="s">
        <v>1020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HYPERLINK("https://hotelmonitor-cachepage.eclerx.com/savepage/tk_15434948991456628_sr_2095.html","info")</f>
        <v/>
      </c>
      <c r="AA576" t="n">
        <v>9274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88</v>
      </c>
      <c r="AO576" t="s"/>
      <c r="AP576" t="n">
        <v>175</v>
      </c>
      <c r="AQ576" t="s">
        <v>89</v>
      </c>
      <c r="AR576" t="s"/>
      <c r="AS576" t="s"/>
      <c r="AT576" t="s">
        <v>90</v>
      </c>
      <c r="AU576" t="s"/>
      <c r="AV576" t="s"/>
      <c r="AW576" t="s"/>
      <c r="AX576" t="s"/>
      <c r="AY576" t="n">
        <v>1704877</v>
      </c>
      <c r="AZ576" t="s">
        <v>1018</v>
      </c>
      <c r="BA576" t="s"/>
      <c r="BB576" t="n">
        <v>10517</v>
      </c>
      <c r="BC576" t="n">
        <v>13.402762</v>
      </c>
      <c r="BD576" t="n">
        <v>52.51955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1014</v>
      </c>
      <c r="F577" t="n">
        <v>3554772</v>
      </c>
      <c r="G577" t="s">
        <v>74</v>
      </c>
      <c r="H577" t="s">
        <v>75</v>
      </c>
      <c r="I577" t="s"/>
      <c r="J577" t="s">
        <v>74</v>
      </c>
      <c r="K577" t="n">
        <v>378.95</v>
      </c>
      <c r="L577" t="s">
        <v>76</v>
      </c>
      <c r="M577" t="s"/>
      <c r="N577" t="s">
        <v>1033</v>
      </c>
      <c r="O577" t="s">
        <v>78</v>
      </c>
      <c r="P577" t="s">
        <v>1016</v>
      </c>
      <c r="Q577" t="s"/>
      <c r="R577" t="s">
        <v>193</v>
      </c>
      <c r="S577" t="s">
        <v>1034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HYPERLINK("https://hotelmonitor-cachepage.eclerx.com/savepage/tk_15434948991456628_sr_2095.html","info")</f>
        <v/>
      </c>
      <c r="AA577" t="n">
        <v>9274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88</v>
      </c>
      <c r="AO577" t="s"/>
      <c r="AP577" t="n">
        <v>175</v>
      </c>
      <c r="AQ577" t="s">
        <v>89</v>
      </c>
      <c r="AR577" t="s"/>
      <c r="AS577" t="s"/>
      <c r="AT577" t="s">
        <v>90</v>
      </c>
      <c r="AU577" t="s"/>
      <c r="AV577" t="s"/>
      <c r="AW577" t="s"/>
      <c r="AX577" t="s"/>
      <c r="AY577" t="n">
        <v>1704877</v>
      </c>
      <c r="AZ577" t="s">
        <v>1018</v>
      </c>
      <c r="BA577" t="s"/>
      <c r="BB577" t="n">
        <v>10517</v>
      </c>
      <c r="BC577" t="n">
        <v>13.402762</v>
      </c>
      <c r="BD577" t="n">
        <v>52.51955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1014</v>
      </c>
      <c r="F578" t="n">
        <v>3554772</v>
      </c>
      <c r="G578" t="s">
        <v>74</v>
      </c>
      <c r="H578" t="s">
        <v>75</v>
      </c>
      <c r="I578" t="s"/>
      <c r="J578" t="s">
        <v>74</v>
      </c>
      <c r="K578" t="n">
        <v>378.95</v>
      </c>
      <c r="L578" t="s">
        <v>76</v>
      </c>
      <c r="M578" t="s"/>
      <c r="N578" t="s">
        <v>1035</v>
      </c>
      <c r="O578" t="s">
        <v>78</v>
      </c>
      <c r="P578" t="s">
        <v>1016</v>
      </c>
      <c r="Q578" t="s"/>
      <c r="R578" t="s">
        <v>193</v>
      </c>
      <c r="S578" t="s">
        <v>1034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HYPERLINK("https://hotelmonitor-cachepage.eclerx.com/savepage/tk_15434948991456628_sr_2095.html","info")</f>
        <v/>
      </c>
      <c r="AA578" t="n">
        <v>9274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88</v>
      </c>
      <c r="AO578" t="s"/>
      <c r="AP578" t="n">
        <v>175</v>
      </c>
      <c r="AQ578" t="s">
        <v>89</v>
      </c>
      <c r="AR578" t="s"/>
      <c r="AS578" t="s"/>
      <c r="AT578" t="s">
        <v>90</v>
      </c>
      <c r="AU578" t="s"/>
      <c r="AV578" t="s"/>
      <c r="AW578" t="s"/>
      <c r="AX578" t="s"/>
      <c r="AY578" t="n">
        <v>1704877</v>
      </c>
      <c r="AZ578" t="s">
        <v>1018</v>
      </c>
      <c r="BA578" t="s"/>
      <c r="BB578" t="n">
        <v>10517</v>
      </c>
      <c r="BC578" t="n">
        <v>13.402762</v>
      </c>
      <c r="BD578" t="n">
        <v>52.51955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1</v>
      </c>
      <c r="E579" t="s">
        <v>1014</v>
      </c>
      <c r="F579" t="n">
        <v>3554772</v>
      </c>
      <c r="G579" t="s">
        <v>74</v>
      </c>
      <c r="H579" t="s">
        <v>75</v>
      </c>
      <c r="I579" t="s"/>
      <c r="J579" t="s">
        <v>74</v>
      </c>
      <c r="K579" t="n">
        <v>383.16</v>
      </c>
      <c r="L579" t="s">
        <v>76</v>
      </c>
      <c r="M579" t="s"/>
      <c r="N579" t="s">
        <v>1029</v>
      </c>
      <c r="O579" t="s">
        <v>78</v>
      </c>
      <c r="P579" t="s">
        <v>1016</v>
      </c>
      <c r="Q579" t="s"/>
      <c r="R579" t="s">
        <v>193</v>
      </c>
      <c r="S579" t="s">
        <v>1036</v>
      </c>
      <c r="T579" t="s">
        <v>82</v>
      </c>
      <c r="U579" t="s"/>
      <c r="V579" t="s">
        <v>83</v>
      </c>
      <c r="W579" t="s">
        <v>98</v>
      </c>
      <c r="X579" t="s"/>
      <c r="Y579" t="s">
        <v>85</v>
      </c>
      <c r="Z579">
        <f>HYPERLINK("https://hotelmonitor-cachepage.eclerx.com/savepage/tk_15434948991456628_sr_2095.html","info")</f>
        <v/>
      </c>
      <c r="AA579" t="n">
        <v>9274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88</v>
      </c>
      <c r="AO579" t="s"/>
      <c r="AP579" t="n">
        <v>175</v>
      </c>
      <c r="AQ579" t="s">
        <v>89</v>
      </c>
      <c r="AR579" t="s"/>
      <c r="AS579" t="s"/>
      <c r="AT579" t="s">
        <v>90</v>
      </c>
      <c r="AU579" t="s"/>
      <c r="AV579" t="s"/>
      <c r="AW579" t="s"/>
      <c r="AX579" t="s"/>
      <c r="AY579" t="n">
        <v>1704877</v>
      </c>
      <c r="AZ579" t="s">
        <v>1018</v>
      </c>
      <c r="BA579" t="s"/>
      <c r="BB579" t="n">
        <v>10517</v>
      </c>
      <c r="BC579" t="n">
        <v>13.402762</v>
      </c>
      <c r="BD579" t="n">
        <v>52.51955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1</v>
      </c>
      <c r="E580" t="s">
        <v>1014</v>
      </c>
      <c r="F580" t="n">
        <v>3554772</v>
      </c>
      <c r="G580" t="s">
        <v>74</v>
      </c>
      <c r="H580" t="s">
        <v>75</v>
      </c>
      <c r="I580" t="s"/>
      <c r="J580" t="s">
        <v>74</v>
      </c>
      <c r="K580" t="n">
        <v>383.16</v>
      </c>
      <c r="L580" t="s">
        <v>76</v>
      </c>
      <c r="M580" t="s"/>
      <c r="N580" t="s">
        <v>1037</v>
      </c>
      <c r="O580" t="s">
        <v>78</v>
      </c>
      <c r="P580" t="s">
        <v>1016</v>
      </c>
      <c r="Q580" t="s"/>
      <c r="R580" t="s">
        <v>193</v>
      </c>
      <c r="S580" t="s">
        <v>1036</v>
      </c>
      <c r="T580" t="s">
        <v>82</v>
      </c>
      <c r="U580" t="s"/>
      <c r="V580" t="s">
        <v>83</v>
      </c>
      <c r="W580" t="s">
        <v>98</v>
      </c>
      <c r="X580" t="s"/>
      <c r="Y580" t="s">
        <v>85</v>
      </c>
      <c r="Z580">
        <f>HYPERLINK("https://hotelmonitor-cachepage.eclerx.com/savepage/tk_15434948991456628_sr_2095.html","info")</f>
        <v/>
      </c>
      <c r="AA580" t="n">
        <v>9274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88</v>
      </c>
      <c r="AO580" t="s"/>
      <c r="AP580" t="n">
        <v>175</v>
      </c>
      <c r="AQ580" t="s">
        <v>89</v>
      </c>
      <c r="AR580" t="s"/>
      <c r="AS580" t="s"/>
      <c r="AT580" t="s">
        <v>90</v>
      </c>
      <c r="AU580" t="s"/>
      <c r="AV580" t="s"/>
      <c r="AW580" t="s"/>
      <c r="AX580" t="s"/>
      <c r="AY580" t="n">
        <v>1704877</v>
      </c>
      <c r="AZ580" t="s">
        <v>1018</v>
      </c>
      <c r="BA580" t="s"/>
      <c r="BB580" t="n">
        <v>10517</v>
      </c>
      <c r="BC580" t="n">
        <v>13.402762</v>
      </c>
      <c r="BD580" t="n">
        <v>52.51955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1</v>
      </c>
      <c r="E581" t="s">
        <v>1014</v>
      </c>
      <c r="F581" t="n">
        <v>3554772</v>
      </c>
      <c r="G581" t="s">
        <v>74</v>
      </c>
      <c r="H581" t="s">
        <v>75</v>
      </c>
      <c r="I581" t="s"/>
      <c r="J581" t="s">
        <v>74</v>
      </c>
      <c r="K581" t="n">
        <v>383.16</v>
      </c>
      <c r="L581" t="s">
        <v>76</v>
      </c>
      <c r="M581" t="s"/>
      <c r="N581" t="s">
        <v>1031</v>
      </c>
      <c r="O581" t="s">
        <v>78</v>
      </c>
      <c r="P581" t="s">
        <v>1016</v>
      </c>
      <c r="Q581" t="s"/>
      <c r="R581" t="s">
        <v>193</v>
      </c>
      <c r="S581" t="s">
        <v>1036</v>
      </c>
      <c r="T581" t="s">
        <v>82</v>
      </c>
      <c r="U581" t="s"/>
      <c r="V581" t="s">
        <v>83</v>
      </c>
      <c r="W581" t="s">
        <v>98</v>
      </c>
      <c r="X581" t="s"/>
      <c r="Y581" t="s">
        <v>85</v>
      </c>
      <c r="Z581">
        <f>HYPERLINK("https://hotelmonitor-cachepage.eclerx.com/savepage/tk_15434948991456628_sr_2095.html","info")</f>
        <v/>
      </c>
      <c r="AA581" t="n">
        <v>9274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88</v>
      </c>
      <c r="AO581" t="s"/>
      <c r="AP581" t="n">
        <v>175</v>
      </c>
      <c r="AQ581" t="s">
        <v>89</v>
      </c>
      <c r="AR581" t="s"/>
      <c r="AS581" t="s"/>
      <c r="AT581" t="s">
        <v>90</v>
      </c>
      <c r="AU581" t="s"/>
      <c r="AV581" t="s"/>
      <c r="AW581" t="s"/>
      <c r="AX581" t="s"/>
      <c r="AY581" t="n">
        <v>1704877</v>
      </c>
      <c r="AZ581" t="s">
        <v>1018</v>
      </c>
      <c r="BA581" t="s"/>
      <c r="BB581" t="n">
        <v>10517</v>
      </c>
      <c r="BC581" t="n">
        <v>13.402762</v>
      </c>
      <c r="BD581" t="n">
        <v>52.51955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1</v>
      </c>
      <c r="E582" t="s">
        <v>1014</v>
      </c>
      <c r="F582" t="n">
        <v>3554772</v>
      </c>
      <c r="G582" t="s">
        <v>74</v>
      </c>
      <c r="H582" t="s">
        <v>75</v>
      </c>
      <c r="I582" t="s"/>
      <c r="J582" t="s">
        <v>74</v>
      </c>
      <c r="K582" t="n">
        <v>394.8</v>
      </c>
      <c r="L582" t="s">
        <v>76</v>
      </c>
      <c r="M582" t="s"/>
      <c r="N582" t="s">
        <v>1038</v>
      </c>
      <c r="O582" t="s">
        <v>78</v>
      </c>
      <c r="P582" t="s">
        <v>1016</v>
      </c>
      <c r="Q582" t="s"/>
      <c r="R582" t="s">
        <v>193</v>
      </c>
      <c r="S582" t="s">
        <v>1039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HYPERLINK("https://hotelmonitor-cachepage.eclerx.com/savepage/tk_15434948991456628_sr_2095.html","info")</f>
        <v/>
      </c>
      <c r="AA582" t="n">
        <v>9274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88</v>
      </c>
      <c r="AO582" t="s"/>
      <c r="AP582" t="n">
        <v>175</v>
      </c>
      <c r="AQ582" t="s">
        <v>89</v>
      </c>
      <c r="AR582" t="s"/>
      <c r="AS582" t="s"/>
      <c r="AT582" t="s">
        <v>90</v>
      </c>
      <c r="AU582" t="s"/>
      <c r="AV582" t="s"/>
      <c r="AW582" t="s"/>
      <c r="AX582" t="s"/>
      <c r="AY582" t="n">
        <v>1704877</v>
      </c>
      <c r="AZ582" t="s">
        <v>1018</v>
      </c>
      <c r="BA582" t="s"/>
      <c r="BB582" t="n">
        <v>10517</v>
      </c>
      <c r="BC582" t="n">
        <v>13.402762</v>
      </c>
      <c r="BD582" t="n">
        <v>52.51955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1</v>
      </c>
      <c r="E583" t="s">
        <v>1014</v>
      </c>
      <c r="F583" t="n">
        <v>3554772</v>
      </c>
      <c r="G583" t="s">
        <v>74</v>
      </c>
      <c r="H583" t="s">
        <v>75</v>
      </c>
      <c r="I583" t="s"/>
      <c r="J583" t="s">
        <v>74</v>
      </c>
      <c r="K583" t="n">
        <v>394.8</v>
      </c>
      <c r="L583" t="s">
        <v>76</v>
      </c>
      <c r="M583" t="s"/>
      <c r="N583" t="s">
        <v>1040</v>
      </c>
      <c r="O583" t="s">
        <v>78</v>
      </c>
      <c r="P583" t="s">
        <v>1016</v>
      </c>
      <c r="Q583" t="s"/>
      <c r="R583" t="s">
        <v>193</v>
      </c>
      <c r="S583" t="s">
        <v>1039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HYPERLINK("https://hotelmonitor-cachepage.eclerx.com/savepage/tk_15434948991456628_sr_2095.html","info")</f>
        <v/>
      </c>
      <c r="AA583" t="n">
        <v>9274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88</v>
      </c>
      <c r="AO583" t="s"/>
      <c r="AP583" t="n">
        <v>175</v>
      </c>
      <c r="AQ583" t="s">
        <v>89</v>
      </c>
      <c r="AR583" t="s"/>
      <c r="AS583" t="s"/>
      <c r="AT583" t="s">
        <v>90</v>
      </c>
      <c r="AU583" t="s"/>
      <c r="AV583" t="s"/>
      <c r="AW583" t="s"/>
      <c r="AX583" t="s"/>
      <c r="AY583" t="n">
        <v>1704877</v>
      </c>
      <c r="AZ583" t="s">
        <v>1018</v>
      </c>
      <c r="BA583" t="s"/>
      <c r="BB583" t="n">
        <v>10517</v>
      </c>
      <c r="BC583" t="n">
        <v>13.402762</v>
      </c>
      <c r="BD583" t="n">
        <v>52.51955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1</v>
      </c>
      <c r="E584" t="s">
        <v>1014</v>
      </c>
      <c r="F584" t="n">
        <v>3554772</v>
      </c>
      <c r="G584" t="s">
        <v>74</v>
      </c>
      <c r="H584" t="s">
        <v>75</v>
      </c>
      <c r="I584" t="s"/>
      <c r="J584" t="s">
        <v>74</v>
      </c>
      <c r="K584" t="n">
        <v>394.8</v>
      </c>
      <c r="L584" t="s">
        <v>76</v>
      </c>
      <c r="M584" t="s"/>
      <c r="N584" t="s">
        <v>1041</v>
      </c>
      <c r="O584" t="s">
        <v>78</v>
      </c>
      <c r="P584" t="s">
        <v>1016</v>
      </c>
      <c r="Q584" t="s"/>
      <c r="R584" t="s">
        <v>193</v>
      </c>
      <c r="S584" t="s">
        <v>1039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HYPERLINK("https://hotelmonitor-cachepage.eclerx.com/savepage/tk_15434948991456628_sr_2095.html","info")</f>
        <v/>
      </c>
      <c r="AA584" t="n">
        <v>9274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88</v>
      </c>
      <c r="AO584" t="s"/>
      <c r="AP584" t="n">
        <v>175</v>
      </c>
      <c r="AQ584" t="s">
        <v>89</v>
      </c>
      <c r="AR584" t="s"/>
      <c r="AS584" t="s"/>
      <c r="AT584" t="s">
        <v>90</v>
      </c>
      <c r="AU584" t="s"/>
      <c r="AV584" t="s"/>
      <c r="AW584" t="s"/>
      <c r="AX584" t="s"/>
      <c r="AY584" t="n">
        <v>1704877</v>
      </c>
      <c r="AZ584" t="s">
        <v>1018</v>
      </c>
      <c r="BA584" t="s"/>
      <c r="BB584" t="n">
        <v>10517</v>
      </c>
      <c r="BC584" t="n">
        <v>13.402762</v>
      </c>
      <c r="BD584" t="n">
        <v>52.51955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1</v>
      </c>
      <c r="E585" t="s">
        <v>1014</v>
      </c>
      <c r="F585" t="n">
        <v>3554772</v>
      </c>
      <c r="G585" t="s">
        <v>74</v>
      </c>
      <c r="H585" t="s">
        <v>75</v>
      </c>
      <c r="I585" t="s"/>
      <c r="J585" t="s">
        <v>74</v>
      </c>
      <c r="K585" t="n">
        <v>406.79</v>
      </c>
      <c r="L585" t="s">
        <v>76</v>
      </c>
      <c r="M585" t="s"/>
      <c r="N585" t="s">
        <v>1033</v>
      </c>
      <c r="O585" t="s">
        <v>78</v>
      </c>
      <c r="P585" t="s">
        <v>1016</v>
      </c>
      <c r="Q585" t="s"/>
      <c r="R585" t="s">
        <v>193</v>
      </c>
      <c r="S585" t="s">
        <v>1042</v>
      </c>
      <c r="T585" t="s">
        <v>82</v>
      </c>
      <c r="U585" t="s"/>
      <c r="V585" t="s">
        <v>83</v>
      </c>
      <c r="W585" t="s">
        <v>98</v>
      </c>
      <c r="X585" t="s"/>
      <c r="Y585" t="s">
        <v>85</v>
      </c>
      <c r="Z585">
        <f>HYPERLINK("https://hotelmonitor-cachepage.eclerx.com/savepage/tk_15434948991456628_sr_2095.html","info")</f>
        <v/>
      </c>
      <c r="AA585" t="n">
        <v>9274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88</v>
      </c>
      <c r="AO585" t="s"/>
      <c r="AP585" t="n">
        <v>175</v>
      </c>
      <c r="AQ585" t="s">
        <v>89</v>
      </c>
      <c r="AR585" t="s"/>
      <c r="AS585" t="s"/>
      <c r="AT585" t="s">
        <v>90</v>
      </c>
      <c r="AU585" t="s"/>
      <c r="AV585" t="s"/>
      <c r="AW585" t="s"/>
      <c r="AX585" t="s"/>
      <c r="AY585" t="n">
        <v>1704877</v>
      </c>
      <c r="AZ585" t="s">
        <v>1018</v>
      </c>
      <c r="BA585" t="s"/>
      <c r="BB585" t="n">
        <v>10517</v>
      </c>
      <c r="BC585" t="n">
        <v>13.402762</v>
      </c>
      <c r="BD585" t="n">
        <v>52.51955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1</v>
      </c>
      <c r="E586" t="s">
        <v>1043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149</v>
      </c>
      <c r="L586" t="s">
        <v>76</v>
      </c>
      <c r="M586" t="s"/>
      <c r="N586" t="s">
        <v>102</v>
      </c>
      <c r="O586" t="s">
        <v>78</v>
      </c>
      <c r="P586" t="s">
        <v>1043</v>
      </c>
      <c r="Q586" t="s"/>
      <c r="R586" t="s">
        <v>80</v>
      </c>
      <c r="S586" t="s">
        <v>188</v>
      </c>
      <c r="T586" t="s">
        <v>82</v>
      </c>
      <c r="U586" t="s"/>
      <c r="V586" t="s">
        <v>83</v>
      </c>
      <c r="W586" t="s">
        <v>98</v>
      </c>
      <c r="X586" t="s"/>
      <c r="Y586" t="s">
        <v>85</v>
      </c>
      <c r="Z586">
        <f>HYPERLINK("https://hotelmonitor-cachepage.eclerx.com/savepage/tk_15434947357928565_sr_2095.html","info")</f>
        <v/>
      </c>
      <c r="AA586" t="n">
        <v>-6796578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88</v>
      </c>
      <c r="AO586" t="s"/>
      <c r="AP586" t="n">
        <v>81</v>
      </c>
      <c r="AQ586" t="s">
        <v>89</v>
      </c>
      <c r="AR586" t="s"/>
      <c r="AS586" t="s"/>
      <c r="AT586" t="s">
        <v>90</v>
      </c>
      <c r="AU586" t="s"/>
      <c r="AV586" t="s"/>
      <c r="AW586" t="s"/>
      <c r="AX586" t="s"/>
      <c r="AY586" t="n">
        <v>6796578</v>
      </c>
      <c r="AZ586" t="s">
        <v>1044</v>
      </c>
      <c r="BA586" t="s"/>
      <c r="BB586" t="n">
        <v>153254</v>
      </c>
      <c r="BC586" t="n">
        <v>13.610162</v>
      </c>
      <c r="BD586" t="n">
        <v>52.448386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1</v>
      </c>
      <c r="E587" t="s">
        <v>1045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259</v>
      </c>
      <c r="L587" t="s">
        <v>76</v>
      </c>
      <c r="M587" t="s"/>
      <c r="N587" t="s">
        <v>1046</v>
      </c>
      <c r="O587" t="s">
        <v>78</v>
      </c>
      <c r="P587" t="s">
        <v>1045</v>
      </c>
      <c r="Q587" t="s"/>
      <c r="R587" t="s">
        <v>109</v>
      </c>
      <c r="S587" t="s">
        <v>899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HYPERLINK("https://hotelmonitor-cachepage.eclerx.com/savepage/tk_15434949800397112_sr_2095.html","info")</f>
        <v/>
      </c>
      <c r="AA587" t="n">
        <v>-6796584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88</v>
      </c>
      <c r="AO587" t="s"/>
      <c r="AP587" t="n">
        <v>221</v>
      </c>
      <c r="AQ587" t="s">
        <v>89</v>
      </c>
      <c r="AR587" t="s"/>
      <c r="AS587" t="s"/>
      <c r="AT587" t="s">
        <v>90</v>
      </c>
      <c r="AU587" t="s"/>
      <c r="AV587" t="s"/>
      <c r="AW587" t="s"/>
      <c r="AX587" t="s"/>
      <c r="AY587" t="n">
        <v>6796584</v>
      </c>
      <c r="AZ587" t="s">
        <v>1047</v>
      </c>
      <c r="BA587" t="s"/>
      <c r="BB587" t="n">
        <v>459980</v>
      </c>
      <c r="BC587" t="n">
        <v>13.40386</v>
      </c>
      <c r="BD587" t="n">
        <v>52.525882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1</v>
      </c>
      <c r="E588" t="s">
        <v>1045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309</v>
      </c>
      <c r="L588" t="s">
        <v>76</v>
      </c>
      <c r="M588" t="s"/>
      <c r="N588" t="s">
        <v>1048</v>
      </c>
      <c r="O588" t="s">
        <v>78</v>
      </c>
      <c r="P588" t="s">
        <v>1045</v>
      </c>
      <c r="Q588" t="s"/>
      <c r="R588" t="s">
        <v>109</v>
      </c>
      <c r="S588" t="s">
        <v>677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HYPERLINK("https://hotelmonitor-cachepage.eclerx.com/savepage/tk_15434949800397112_sr_2095.html","info")</f>
        <v/>
      </c>
      <c r="AA588" t="n">
        <v>-6796584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88</v>
      </c>
      <c r="AO588" t="s"/>
      <c r="AP588" t="n">
        <v>221</v>
      </c>
      <c r="AQ588" t="s">
        <v>89</v>
      </c>
      <c r="AR588" t="s"/>
      <c r="AS588" t="s"/>
      <c r="AT588" t="s">
        <v>90</v>
      </c>
      <c r="AU588" t="s"/>
      <c r="AV588" t="s"/>
      <c r="AW588" t="s"/>
      <c r="AX588" t="s"/>
      <c r="AY588" t="n">
        <v>6796584</v>
      </c>
      <c r="AZ588" t="s">
        <v>1047</v>
      </c>
      <c r="BA588" t="s"/>
      <c r="BB588" t="n">
        <v>459980</v>
      </c>
      <c r="BC588" t="n">
        <v>13.40386</v>
      </c>
      <c r="BD588" t="n">
        <v>52.525882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1</v>
      </c>
      <c r="E589" t="s">
        <v>1049</v>
      </c>
      <c r="F589" t="n">
        <v>723202</v>
      </c>
      <c r="G589" t="s">
        <v>74</v>
      </c>
      <c r="H589" t="s">
        <v>75</v>
      </c>
      <c r="I589" t="s"/>
      <c r="J589" t="s">
        <v>74</v>
      </c>
      <c r="K589" t="n">
        <v>109</v>
      </c>
      <c r="L589" t="s">
        <v>76</v>
      </c>
      <c r="M589" t="s"/>
      <c r="N589" t="s">
        <v>243</v>
      </c>
      <c r="O589" t="s">
        <v>78</v>
      </c>
      <c r="P589" t="s">
        <v>1050</v>
      </c>
      <c r="Q589" t="s"/>
      <c r="R589" t="s">
        <v>109</v>
      </c>
      <c r="S589" t="s">
        <v>277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HYPERLINK("https://hotelmonitor-cachepage.eclerx.com/savepage/tk_15434946205137331_sr_2095.html","info")</f>
        <v/>
      </c>
      <c r="AA589" t="n">
        <v>142646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88</v>
      </c>
      <c r="AO589" t="s"/>
      <c r="AP589" t="n">
        <v>14</v>
      </c>
      <c r="AQ589" t="s">
        <v>89</v>
      </c>
      <c r="AR589" t="s"/>
      <c r="AS589" t="s"/>
      <c r="AT589" t="s">
        <v>90</v>
      </c>
      <c r="AU589" t="s"/>
      <c r="AV589" t="s"/>
      <c r="AW589" t="s"/>
      <c r="AX589" t="s"/>
      <c r="AY589" t="n">
        <v>3127045</v>
      </c>
      <c r="AZ589" t="s">
        <v>1051</v>
      </c>
      <c r="BA589" t="s"/>
      <c r="BB589" t="n">
        <v>474399</v>
      </c>
      <c r="BC589" t="n">
        <v>13.344094</v>
      </c>
      <c r="BD589" t="n">
        <v>52.532123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1</v>
      </c>
      <c r="E590" t="s">
        <v>1049</v>
      </c>
      <c r="F590" t="n">
        <v>723202</v>
      </c>
      <c r="G590" t="s">
        <v>74</v>
      </c>
      <c r="H590" t="s">
        <v>75</v>
      </c>
      <c r="I590" t="s"/>
      <c r="J590" t="s">
        <v>74</v>
      </c>
      <c r="K590" t="n">
        <v>109</v>
      </c>
      <c r="L590" t="s">
        <v>76</v>
      </c>
      <c r="M590" t="s"/>
      <c r="N590" t="s">
        <v>1052</v>
      </c>
      <c r="O590" t="s">
        <v>78</v>
      </c>
      <c r="P590" t="s">
        <v>1050</v>
      </c>
      <c r="Q590" t="s"/>
      <c r="R590" t="s">
        <v>109</v>
      </c>
      <c r="S590" t="s">
        <v>277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HYPERLINK("https://hotelmonitor-cachepage.eclerx.com/savepage/tk_15434946205137331_sr_2095.html","info")</f>
        <v/>
      </c>
      <c r="AA590" t="n">
        <v>142646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88</v>
      </c>
      <c r="AO590" t="s"/>
      <c r="AP590" t="n">
        <v>14</v>
      </c>
      <c r="AQ590" t="s">
        <v>89</v>
      </c>
      <c r="AR590" t="s"/>
      <c r="AS590" t="s"/>
      <c r="AT590" t="s">
        <v>90</v>
      </c>
      <c r="AU590" t="s"/>
      <c r="AV590" t="s"/>
      <c r="AW590" t="s"/>
      <c r="AX590" t="s"/>
      <c r="AY590" t="n">
        <v>3127045</v>
      </c>
      <c r="AZ590" t="s">
        <v>1051</v>
      </c>
      <c r="BA590" t="s"/>
      <c r="BB590" t="n">
        <v>474399</v>
      </c>
      <c r="BC590" t="n">
        <v>13.344094</v>
      </c>
      <c r="BD590" t="n">
        <v>52.532123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1</v>
      </c>
      <c r="E591" t="s">
        <v>1049</v>
      </c>
      <c r="F591" t="n">
        <v>723202</v>
      </c>
      <c r="G591" t="s">
        <v>74</v>
      </c>
      <c r="H591" t="s">
        <v>75</v>
      </c>
      <c r="I591" t="s"/>
      <c r="J591" t="s">
        <v>74</v>
      </c>
      <c r="K591" t="n">
        <v>129</v>
      </c>
      <c r="L591" t="s">
        <v>76</v>
      </c>
      <c r="M591" t="s"/>
      <c r="N591" t="s">
        <v>224</v>
      </c>
      <c r="O591" t="s">
        <v>78</v>
      </c>
      <c r="P591" t="s">
        <v>1050</v>
      </c>
      <c r="Q591" t="s"/>
      <c r="R591" t="s">
        <v>109</v>
      </c>
      <c r="S591" t="s">
        <v>245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HYPERLINK("https://hotelmonitor-cachepage.eclerx.com/savepage/tk_15434946205137331_sr_2095.html","info")</f>
        <v/>
      </c>
      <c r="AA591" t="n">
        <v>142646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88</v>
      </c>
      <c r="AO591" t="s"/>
      <c r="AP591" t="n">
        <v>14</v>
      </c>
      <c r="AQ591" t="s">
        <v>89</v>
      </c>
      <c r="AR591" t="s"/>
      <c r="AS591" t="s"/>
      <c r="AT591" t="s">
        <v>90</v>
      </c>
      <c r="AU591" t="s"/>
      <c r="AV591" t="s"/>
      <c r="AW591" t="s"/>
      <c r="AX591" t="s"/>
      <c r="AY591" t="n">
        <v>3127045</v>
      </c>
      <c r="AZ591" t="s">
        <v>1051</v>
      </c>
      <c r="BA591" t="s"/>
      <c r="BB591" t="n">
        <v>474399</v>
      </c>
      <c r="BC591" t="n">
        <v>13.344094</v>
      </c>
      <c r="BD591" t="n">
        <v>52.532123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1</v>
      </c>
      <c r="E592" t="s">
        <v>1049</v>
      </c>
      <c r="F592" t="n">
        <v>723202</v>
      </c>
      <c r="G592" t="s">
        <v>74</v>
      </c>
      <c r="H592" t="s">
        <v>75</v>
      </c>
      <c r="I592" t="s"/>
      <c r="J592" t="s">
        <v>74</v>
      </c>
      <c r="K592" t="n">
        <v>137</v>
      </c>
      <c r="L592" t="s">
        <v>76</v>
      </c>
      <c r="M592" t="s"/>
      <c r="N592" t="s">
        <v>243</v>
      </c>
      <c r="O592" t="s">
        <v>78</v>
      </c>
      <c r="P592" t="s">
        <v>1050</v>
      </c>
      <c r="Q592" t="s"/>
      <c r="R592" t="s">
        <v>109</v>
      </c>
      <c r="S592" t="s">
        <v>636</v>
      </c>
      <c r="T592" t="s">
        <v>82</v>
      </c>
      <c r="U592" t="s"/>
      <c r="V592" t="s">
        <v>83</v>
      </c>
      <c r="W592" t="s">
        <v>98</v>
      </c>
      <c r="X592" t="s"/>
      <c r="Y592" t="s">
        <v>85</v>
      </c>
      <c r="Z592">
        <f>HYPERLINK("https://hotelmonitor-cachepage.eclerx.com/savepage/tk_15434946205137331_sr_2095.html","info")</f>
        <v/>
      </c>
      <c r="AA592" t="n">
        <v>142646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88</v>
      </c>
      <c r="AO592" t="s"/>
      <c r="AP592" t="n">
        <v>14</v>
      </c>
      <c r="AQ592" t="s">
        <v>89</v>
      </c>
      <c r="AR592" t="s"/>
      <c r="AS592" t="s"/>
      <c r="AT592" t="s">
        <v>90</v>
      </c>
      <c r="AU592" t="s"/>
      <c r="AV592" t="s"/>
      <c r="AW592" t="s"/>
      <c r="AX592" t="s"/>
      <c r="AY592" t="n">
        <v>3127045</v>
      </c>
      <c r="AZ592" t="s">
        <v>1051</v>
      </c>
      <c r="BA592" t="s"/>
      <c r="BB592" t="n">
        <v>474399</v>
      </c>
      <c r="BC592" t="n">
        <v>13.344094</v>
      </c>
      <c r="BD592" t="n">
        <v>52.532123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1</v>
      </c>
      <c r="E593" t="s">
        <v>1049</v>
      </c>
      <c r="F593" t="n">
        <v>723202</v>
      </c>
      <c r="G593" t="s">
        <v>74</v>
      </c>
      <c r="H593" t="s">
        <v>75</v>
      </c>
      <c r="I593" t="s"/>
      <c r="J593" t="s">
        <v>74</v>
      </c>
      <c r="K593" t="n">
        <v>137</v>
      </c>
      <c r="L593" t="s">
        <v>76</v>
      </c>
      <c r="M593" t="s"/>
      <c r="N593" t="s">
        <v>1052</v>
      </c>
      <c r="O593" t="s">
        <v>78</v>
      </c>
      <c r="P593" t="s">
        <v>1050</v>
      </c>
      <c r="Q593" t="s"/>
      <c r="R593" t="s">
        <v>109</v>
      </c>
      <c r="S593" t="s">
        <v>636</v>
      </c>
      <c r="T593" t="s">
        <v>82</v>
      </c>
      <c r="U593" t="s"/>
      <c r="V593" t="s">
        <v>83</v>
      </c>
      <c r="W593" t="s">
        <v>98</v>
      </c>
      <c r="X593" t="s"/>
      <c r="Y593" t="s">
        <v>85</v>
      </c>
      <c r="Z593">
        <f>HYPERLINK("https://hotelmonitor-cachepage.eclerx.com/savepage/tk_15434946205137331_sr_2095.html","info")</f>
        <v/>
      </c>
      <c r="AA593" t="n">
        <v>142646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88</v>
      </c>
      <c r="AO593" t="s"/>
      <c r="AP593" t="n">
        <v>14</v>
      </c>
      <c r="AQ593" t="s">
        <v>89</v>
      </c>
      <c r="AR593" t="s"/>
      <c r="AS593" t="s"/>
      <c r="AT593" t="s">
        <v>90</v>
      </c>
      <c r="AU593" t="s"/>
      <c r="AV593" t="s"/>
      <c r="AW593" t="s"/>
      <c r="AX593" t="s"/>
      <c r="AY593" t="n">
        <v>3127045</v>
      </c>
      <c r="AZ593" t="s">
        <v>1051</v>
      </c>
      <c r="BA593" t="s"/>
      <c r="BB593" t="n">
        <v>474399</v>
      </c>
      <c r="BC593" t="n">
        <v>13.344094</v>
      </c>
      <c r="BD593" t="n">
        <v>52.532123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1</v>
      </c>
      <c r="E594" t="s">
        <v>1049</v>
      </c>
      <c r="F594" t="n">
        <v>723202</v>
      </c>
      <c r="G594" t="s">
        <v>74</v>
      </c>
      <c r="H594" t="s">
        <v>75</v>
      </c>
      <c r="I594" t="s"/>
      <c r="J594" t="s">
        <v>74</v>
      </c>
      <c r="K594" t="n">
        <v>157</v>
      </c>
      <c r="L594" t="s">
        <v>76</v>
      </c>
      <c r="M594" t="s"/>
      <c r="N594" t="s">
        <v>224</v>
      </c>
      <c r="O594" t="s">
        <v>78</v>
      </c>
      <c r="P594" t="s">
        <v>1050</v>
      </c>
      <c r="Q594" t="s"/>
      <c r="R594" t="s">
        <v>109</v>
      </c>
      <c r="S594" t="s">
        <v>248</v>
      </c>
      <c r="T594" t="s">
        <v>82</v>
      </c>
      <c r="U594" t="s"/>
      <c r="V594" t="s">
        <v>83</v>
      </c>
      <c r="W594" t="s">
        <v>98</v>
      </c>
      <c r="X594" t="s"/>
      <c r="Y594" t="s">
        <v>85</v>
      </c>
      <c r="Z594">
        <f>HYPERLINK("https://hotelmonitor-cachepage.eclerx.com/savepage/tk_15434946205137331_sr_2095.html","info")</f>
        <v/>
      </c>
      <c r="AA594" t="n">
        <v>142646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88</v>
      </c>
      <c r="AO594" t="s"/>
      <c r="AP594" t="n">
        <v>14</v>
      </c>
      <c r="AQ594" t="s">
        <v>89</v>
      </c>
      <c r="AR594" t="s"/>
      <c r="AS594" t="s"/>
      <c r="AT594" t="s">
        <v>90</v>
      </c>
      <c r="AU594" t="s"/>
      <c r="AV594" t="s"/>
      <c r="AW594" t="s"/>
      <c r="AX594" t="s"/>
      <c r="AY594" t="n">
        <v>3127045</v>
      </c>
      <c r="AZ594" t="s">
        <v>1051</v>
      </c>
      <c r="BA594" t="s"/>
      <c r="BB594" t="n">
        <v>474399</v>
      </c>
      <c r="BC594" t="n">
        <v>13.344094</v>
      </c>
      <c r="BD594" t="n">
        <v>52.532123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1</v>
      </c>
      <c r="E595" t="s">
        <v>1049</v>
      </c>
      <c r="F595" t="n">
        <v>723202</v>
      </c>
      <c r="G595" t="s">
        <v>74</v>
      </c>
      <c r="H595" t="s">
        <v>75</v>
      </c>
      <c r="I595" t="s"/>
      <c r="J595" t="s">
        <v>74</v>
      </c>
      <c r="K595" t="n">
        <v>169</v>
      </c>
      <c r="L595" t="s">
        <v>76</v>
      </c>
      <c r="M595" t="s"/>
      <c r="N595" t="s">
        <v>1053</v>
      </c>
      <c r="O595" t="s">
        <v>78</v>
      </c>
      <c r="P595" t="s">
        <v>1050</v>
      </c>
      <c r="Q595" t="s"/>
      <c r="R595" t="s">
        <v>109</v>
      </c>
      <c r="S595" t="s">
        <v>683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HYPERLINK("https://hotelmonitor-cachepage.eclerx.com/savepage/tk_15434946205137331_sr_2095.html","info")</f>
        <v/>
      </c>
      <c r="AA595" t="n">
        <v>142646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88</v>
      </c>
      <c r="AO595" t="s"/>
      <c r="AP595" t="n">
        <v>14</v>
      </c>
      <c r="AQ595" t="s">
        <v>89</v>
      </c>
      <c r="AR595" t="s"/>
      <c r="AS595" t="s"/>
      <c r="AT595" t="s">
        <v>90</v>
      </c>
      <c r="AU595" t="s"/>
      <c r="AV595" t="s"/>
      <c r="AW595" t="s"/>
      <c r="AX595" t="s"/>
      <c r="AY595" t="n">
        <v>3127045</v>
      </c>
      <c r="AZ595" t="s">
        <v>1051</v>
      </c>
      <c r="BA595" t="s"/>
      <c r="BB595" t="n">
        <v>474399</v>
      </c>
      <c r="BC595" t="n">
        <v>13.344094</v>
      </c>
      <c r="BD595" t="n">
        <v>52.532123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1</v>
      </c>
      <c r="E596" t="s">
        <v>1049</v>
      </c>
      <c r="F596" t="n">
        <v>723202</v>
      </c>
      <c r="G596" t="s">
        <v>74</v>
      </c>
      <c r="H596" t="s">
        <v>75</v>
      </c>
      <c r="I596" t="s"/>
      <c r="J596" t="s">
        <v>74</v>
      </c>
      <c r="K596" t="n">
        <v>197</v>
      </c>
      <c r="L596" t="s">
        <v>76</v>
      </c>
      <c r="M596" t="s"/>
      <c r="N596" t="s">
        <v>1053</v>
      </c>
      <c r="O596" t="s">
        <v>78</v>
      </c>
      <c r="P596" t="s">
        <v>1050</v>
      </c>
      <c r="Q596" t="s"/>
      <c r="R596" t="s">
        <v>109</v>
      </c>
      <c r="S596" t="s">
        <v>974</v>
      </c>
      <c r="T596" t="s">
        <v>82</v>
      </c>
      <c r="U596" t="s"/>
      <c r="V596" t="s">
        <v>83</v>
      </c>
      <c r="W596" t="s">
        <v>98</v>
      </c>
      <c r="X596" t="s"/>
      <c r="Y596" t="s">
        <v>85</v>
      </c>
      <c r="Z596">
        <f>HYPERLINK("https://hotelmonitor-cachepage.eclerx.com/savepage/tk_15434946205137331_sr_2095.html","info")</f>
        <v/>
      </c>
      <c r="AA596" t="n">
        <v>142646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88</v>
      </c>
      <c r="AO596" t="s"/>
      <c r="AP596" t="n">
        <v>14</v>
      </c>
      <c r="AQ596" t="s">
        <v>89</v>
      </c>
      <c r="AR596" t="s"/>
      <c r="AS596" t="s"/>
      <c r="AT596" t="s">
        <v>90</v>
      </c>
      <c r="AU596" t="s"/>
      <c r="AV596" t="s"/>
      <c r="AW596" t="s"/>
      <c r="AX596" t="s"/>
      <c r="AY596" t="n">
        <v>3127045</v>
      </c>
      <c r="AZ596" t="s">
        <v>1051</v>
      </c>
      <c r="BA596" t="s"/>
      <c r="BB596" t="n">
        <v>474399</v>
      </c>
      <c r="BC596" t="n">
        <v>13.344094</v>
      </c>
      <c r="BD596" t="n">
        <v>52.532123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1</v>
      </c>
      <c r="E597" t="s">
        <v>1054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119</v>
      </c>
      <c r="L597" t="s">
        <v>76</v>
      </c>
      <c r="M597" t="s"/>
      <c r="N597" t="s">
        <v>1055</v>
      </c>
      <c r="O597" t="s">
        <v>78</v>
      </c>
      <c r="P597" t="s">
        <v>1054</v>
      </c>
      <c r="Q597" t="s"/>
      <c r="R597" t="s">
        <v>109</v>
      </c>
      <c r="S597" t="s">
        <v>150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HYPERLINK("https://hotelmonitor-cachepage.eclerx.com/savepage/tk_15434947023602908_sr_2095.html","info")</f>
        <v/>
      </c>
      <c r="AA597" t="n">
        <v>-6796933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88</v>
      </c>
      <c r="AO597" t="s"/>
      <c r="AP597" t="n">
        <v>64</v>
      </c>
      <c r="AQ597" t="s">
        <v>89</v>
      </c>
      <c r="AR597" t="s"/>
      <c r="AS597" t="s"/>
      <c r="AT597" t="s">
        <v>90</v>
      </c>
      <c r="AU597" t="s"/>
      <c r="AV597" t="s"/>
      <c r="AW597" t="s"/>
      <c r="AX597" t="s"/>
      <c r="AY597" t="n">
        <v>6796933</v>
      </c>
      <c r="AZ597" t="s"/>
      <c r="BA597" t="s"/>
      <c r="BB597" t="n">
        <v>407747</v>
      </c>
      <c r="BC597" t="n">
        <v>13.569209</v>
      </c>
      <c r="BD597" t="n">
        <v>52.444108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1</v>
      </c>
      <c r="E598" t="s">
        <v>1054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108.2</v>
      </c>
      <c r="L598" t="s">
        <v>76</v>
      </c>
      <c r="M598" t="s"/>
      <c r="N598" t="s">
        <v>1056</v>
      </c>
      <c r="O598" t="s">
        <v>78</v>
      </c>
      <c r="P598" t="s">
        <v>1054</v>
      </c>
      <c r="Q598" t="s"/>
      <c r="R598" t="s">
        <v>109</v>
      </c>
      <c r="S598" t="s">
        <v>1057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HYPERLINK("https://hotelmonitor-cachepage.eclerx.com/savepage/tk_15434947023602908_sr_2095.html","info")</f>
        <v/>
      </c>
      <c r="AA598" t="n">
        <v>-6796933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88</v>
      </c>
      <c r="AO598" t="s"/>
      <c r="AP598" t="n">
        <v>64</v>
      </c>
      <c r="AQ598" t="s">
        <v>89</v>
      </c>
      <c r="AR598" t="s"/>
      <c r="AS598" t="s"/>
      <c r="AT598" t="s">
        <v>90</v>
      </c>
      <c r="AU598" t="s"/>
      <c r="AV598" t="s"/>
      <c r="AW598" t="s"/>
      <c r="AX598" t="s"/>
      <c r="AY598" t="n">
        <v>6796933</v>
      </c>
      <c r="AZ598" t="s"/>
      <c r="BA598" t="s"/>
      <c r="BB598" t="n">
        <v>407747</v>
      </c>
      <c r="BC598" t="n">
        <v>13.569209</v>
      </c>
      <c r="BD598" t="n">
        <v>52.444108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1</v>
      </c>
      <c r="E599" t="s">
        <v>1058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91</v>
      </c>
      <c r="L599" t="s">
        <v>76</v>
      </c>
      <c r="M599" t="s"/>
      <c r="N599" t="s">
        <v>169</v>
      </c>
      <c r="O599" t="s">
        <v>78</v>
      </c>
      <c r="P599" t="s">
        <v>1058</v>
      </c>
      <c r="Q599" t="s"/>
      <c r="R599" t="s">
        <v>80</v>
      </c>
      <c r="S599" t="s">
        <v>1059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HYPERLINK("https://hotelmonitor-cachepage.eclerx.com/savepage/tk_15434946031721516_sr_2095.html","info")</f>
        <v/>
      </c>
      <c r="AA599" t="n">
        <v>-2071738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88</v>
      </c>
      <c r="AO599" t="s"/>
      <c r="AP599" t="n">
        <v>3</v>
      </c>
      <c r="AQ599" t="s">
        <v>89</v>
      </c>
      <c r="AR599" t="s"/>
      <c r="AS599" t="s"/>
      <c r="AT599" t="s">
        <v>90</v>
      </c>
      <c r="AU599" t="s"/>
      <c r="AV599" t="s"/>
      <c r="AW599" t="s"/>
      <c r="AX599" t="s"/>
      <c r="AY599" t="n">
        <v>2071738</v>
      </c>
      <c r="AZ599" t="s">
        <v>1060</v>
      </c>
      <c r="BA599" t="s"/>
      <c r="BB599" t="n">
        <v>66303</v>
      </c>
      <c r="BC599" t="n">
        <v>13.47423</v>
      </c>
      <c r="BD599" t="n">
        <v>52.61019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1</v>
      </c>
      <c r="E600" t="s">
        <v>1058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107</v>
      </c>
      <c r="L600" t="s">
        <v>76</v>
      </c>
      <c r="M600" t="s"/>
      <c r="N600" t="s">
        <v>259</v>
      </c>
      <c r="O600" t="s">
        <v>78</v>
      </c>
      <c r="P600" t="s">
        <v>1058</v>
      </c>
      <c r="Q600" t="s"/>
      <c r="R600" t="s">
        <v>80</v>
      </c>
      <c r="S600" t="s">
        <v>1061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HYPERLINK("https://hotelmonitor-cachepage.eclerx.com/savepage/tk_15434946031721516_sr_2095.html","info")</f>
        <v/>
      </c>
      <c r="AA600" t="n">
        <v>-2071738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88</v>
      </c>
      <c r="AO600" t="s"/>
      <c r="AP600" t="n">
        <v>3</v>
      </c>
      <c r="AQ600" t="s">
        <v>89</v>
      </c>
      <c r="AR600" t="s"/>
      <c r="AS600" t="s"/>
      <c r="AT600" t="s">
        <v>90</v>
      </c>
      <c r="AU600" t="s"/>
      <c r="AV600" t="s"/>
      <c r="AW600" t="s"/>
      <c r="AX600" t="s"/>
      <c r="AY600" t="n">
        <v>2071738</v>
      </c>
      <c r="AZ600" t="s">
        <v>1060</v>
      </c>
      <c r="BA600" t="s"/>
      <c r="BB600" t="n">
        <v>66303</v>
      </c>
      <c r="BC600" t="n">
        <v>13.47423</v>
      </c>
      <c r="BD600" t="n">
        <v>52.61019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1</v>
      </c>
      <c r="E601" t="s">
        <v>1062</v>
      </c>
      <c r="F601" t="n">
        <v>588908</v>
      </c>
      <c r="G601" t="s">
        <v>74</v>
      </c>
      <c r="H601" t="s">
        <v>75</v>
      </c>
      <c r="I601" t="s"/>
      <c r="J601" t="s">
        <v>74</v>
      </c>
      <c r="K601" t="n">
        <v>149</v>
      </c>
      <c r="L601" t="s">
        <v>76</v>
      </c>
      <c r="M601" t="s"/>
      <c r="N601" t="s">
        <v>1063</v>
      </c>
      <c r="O601" t="s">
        <v>78</v>
      </c>
      <c r="P601" t="s">
        <v>1064</v>
      </c>
      <c r="Q601" t="s"/>
      <c r="R601" t="s">
        <v>80</v>
      </c>
      <c r="S601" t="s">
        <v>188</v>
      </c>
      <c r="T601" t="s">
        <v>82</v>
      </c>
      <c r="U601" t="s"/>
      <c r="V601" t="s">
        <v>83</v>
      </c>
      <c r="W601" t="s">
        <v>98</v>
      </c>
      <c r="X601" t="s"/>
      <c r="Y601" t="s">
        <v>85</v>
      </c>
      <c r="Z601">
        <f>HYPERLINK("https://hotelmonitor-cachepage.eclerx.com/savepage/tk_1543494706297959_sr_2095.html","info")</f>
        <v/>
      </c>
      <c r="AA601" t="n">
        <v>99421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88</v>
      </c>
      <c r="AO601" t="s"/>
      <c r="AP601" t="n">
        <v>66</v>
      </c>
      <c r="AQ601" t="s">
        <v>89</v>
      </c>
      <c r="AR601" t="s"/>
      <c r="AS601" t="s"/>
      <c r="AT601" t="s">
        <v>90</v>
      </c>
      <c r="AU601" t="s"/>
      <c r="AV601" t="s"/>
      <c r="AW601" t="s"/>
      <c r="AX601" t="s"/>
      <c r="AY601" t="n">
        <v>1626210</v>
      </c>
      <c r="AZ601" t="s">
        <v>1065</v>
      </c>
      <c r="BA601" t="s"/>
      <c r="BB601" t="n">
        <v>408659</v>
      </c>
      <c r="BC601" t="n">
        <v>13.346993</v>
      </c>
      <c r="BD601" t="n">
        <v>52.503982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1</v>
      </c>
      <c r="E602" t="s">
        <v>1062</v>
      </c>
      <c r="F602" t="n">
        <v>588908</v>
      </c>
      <c r="G602" t="s">
        <v>74</v>
      </c>
      <c r="H602" t="s">
        <v>75</v>
      </c>
      <c r="I602" t="s"/>
      <c r="J602" t="s">
        <v>74</v>
      </c>
      <c r="K602" t="n">
        <v>149</v>
      </c>
      <c r="L602" t="s">
        <v>76</v>
      </c>
      <c r="M602" t="s"/>
      <c r="N602" t="s">
        <v>1066</v>
      </c>
      <c r="O602" t="s">
        <v>78</v>
      </c>
      <c r="P602" t="s">
        <v>1064</v>
      </c>
      <c r="Q602" t="s"/>
      <c r="R602" t="s">
        <v>80</v>
      </c>
      <c r="S602" t="s">
        <v>188</v>
      </c>
      <c r="T602" t="s">
        <v>82</v>
      </c>
      <c r="U602" t="s"/>
      <c r="V602" t="s">
        <v>83</v>
      </c>
      <c r="W602" t="s">
        <v>98</v>
      </c>
      <c r="X602" t="s"/>
      <c r="Y602" t="s">
        <v>85</v>
      </c>
      <c r="Z602">
        <f>HYPERLINK("https://hotelmonitor-cachepage.eclerx.com/savepage/tk_1543494706297959_sr_2095.html","info")</f>
        <v/>
      </c>
      <c r="AA602" t="n">
        <v>99421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88</v>
      </c>
      <c r="AO602" t="s"/>
      <c r="AP602" t="n">
        <v>66</v>
      </c>
      <c r="AQ602" t="s">
        <v>89</v>
      </c>
      <c r="AR602" t="s"/>
      <c r="AS602" t="s"/>
      <c r="AT602" t="s">
        <v>90</v>
      </c>
      <c r="AU602" t="s"/>
      <c r="AV602" t="s"/>
      <c r="AW602" t="s"/>
      <c r="AX602" t="s"/>
      <c r="AY602" t="n">
        <v>1626210</v>
      </c>
      <c r="AZ602" t="s">
        <v>1065</v>
      </c>
      <c r="BA602" t="s"/>
      <c r="BB602" t="n">
        <v>408659</v>
      </c>
      <c r="BC602" t="n">
        <v>13.346993</v>
      </c>
      <c r="BD602" t="n">
        <v>52.503982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1</v>
      </c>
      <c r="E603" t="s">
        <v>1062</v>
      </c>
      <c r="F603" t="n">
        <v>588908</v>
      </c>
      <c r="G603" t="s">
        <v>74</v>
      </c>
      <c r="H603" t="s">
        <v>75</v>
      </c>
      <c r="I603" t="s"/>
      <c r="J603" t="s">
        <v>74</v>
      </c>
      <c r="K603" t="n">
        <v>159</v>
      </c>
      <c r="L603" t="s">
        <v>76</v>
      </c>
      <c r="M603" t="s"/>
      <c r="N603" t="s">
        <v>1067</v>
      </c>
      <c r="O603" t="s">
        <v>78</v>
      </c>
      <c r="P603" t="s">
        <v>1064</v>
      </c>
      <c r="Q603" t="s"/>
      <c r="R603" t="s">
        <v>80</v>
      </c>
      <c r="S603" t="s">
        <v>320</v>
      </c>
      <c r="T603" t="s">
        <v>82</v>
      </c>
      <c r="U603" t="s"/>
      <c r="V603" t="s">
        <v>83</v>
      </c>
      <c r="W603" t="s">
        <v>98</v>
      </c>
      <c r="X603" t="s"/>
      <c r="Y603" t="s">
        <v>85</v>
      </c>
      <c r="Z603">
        <f>HYPERLINK("https://hotelmonitor-cachepage.eclerx.com/savepage/tk_1543494706297959_sr_2095.html","info")</f>
        <v/>
      </c>
      <c r="AA603" t="n">
        <v>99421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88</v>
      </c>
      <c r="AO603" t="s"/>
      <c r="AP603" t="n">
        <v>66</v>
      </c>
      <c r="AQ603" t="s">
        <v>89</v>
      </c>
      <c r="AR603" t="s"/>
      <c r="AS603" t="s"/>
      <c r="AT603" t="s">
        <v>90</v>
      </c>
      <c r="AU603" t="s"/>
      <c r="AV603" t="s"/>
      <c r="AW603" t="s"/>
      <c r="AX603" t="s"/>
      <c r="AY603" t="n">
        <v>1626210</v>
      </c>
      <c r="AZ603" t="s">
        <v>1065</v>
      </c>
      <c r="BA603" t="s"/>
      <c r="BB603" t="n">
        <v>408659</v>
      </c>
      <c r="BC603" t="n">
        <v>13.346993</v>
      </c>
      <c r="BD603" t="n">
        <v>52.503982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1</v>
      </c>
      <c r="E604" t="s">
        <v>1062</v>
      </c>
      <c r="F604" t="n">
        <v>588908</v>
      </c>
      <c r="G604" t="s">
        <v>74</v>
      </c>
      <c r="H604" t="s">
        <v>75</v>
      </c>
      <c r="I604" t="s"/>
      <c r="J604" t="s">
        <v>74</v>
      </c>
      <c r="K604" t="n">
        <v>209</v>
      </c>
      <c r="L604" t="s">
        <v>76</v>
      </c>
      <c r="M604" t="s"/>
      <c r="N604" t="s">
        <v>1068</v>
      </c>
      <c r="O604" t="s">
        <v>78</v>
      </c>
      <c r="P604" t="s">
        <v>1064</v>
      </c>
      <c r="Q604" t="s"/>
      <c r="R604" t="s">
        <v>80</v>
      </c>
      <c r="S604" t="s">
        <v>312</v>
      </c>
      <c r="T604" t="s">
        <v>82</v>
      </c>
      <c r="U604" t="s"/>
      <c r="V604" t="s">
        <v>83</v>
      </c>
      <c r="W604" t="s">
        <v>98</v>
      </c>
      <c r="X604" t="s"/>
      <c r="Y604" t="s">
        <v>85</v>
      </c>
      <c r="Z604">
        <f>HYPERLINK("https://hotelmonitor-cachepage.eclerx.com/savepage/tk_1543494706297959_sr_2095.html","info")</f>
        <v/>
      </c>
      <c r="AA604" t="n">
        <v>99421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88</v>
      </c>
      <c r="AO604" t="s"/>
      <c r="AP604" t="n">
        <v>66</v>
      </c>
      <c r="AQ604" t="s">
        <v>89</v>
      </c>
      <c r="AR604" t="s"/>
      <c r="AS604" t="s"/>
      <c r="AT604" t="s">
        <v>90</v>
      </c>
      <c r="AU604" t="s"/>
      <c r="AV604" t="s"/>
      <c r="AW604" t="s"/>
      <c r="AX604" t="s"/>
      <c r="AY604" t="n">
        <v>1626210</v>
      </c>
      <c r="AZ604" t="s">
        <v>1065</v>
      </c>
      <c r="BA604" t="s"/>
      <c r="BB604" t="n">
        <v>408659</v>
      </c>
      <c r="BC604" t="n">
        <v>13.346993</v>
      </c>
      <c r="BD604" t="n">
        <v>52.503982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1</v>
      </c>
      <c r="E605" t="s">
        <v>1069</v>
      </c>
      <c r="F605" t="n">
        <v>1569104</v>
      </c>
      <c r="G605" t="s">
        <v>74</v>
      </c>
      <c r="H605" t="s">
        <v>75</v>
      </c>
      <c r="I605" t="s"/>
      <c r="J605" t="s">
        <v>74</v>
      </c>
      <c r="K605" t="n">
        <v>198.45</v>
      </c>
      <c r="L605" t="s">
        <v>76</v>
      </c>
      <c r="M605" t="s"/>
      <c r="N605" t="s">
        <v>169</v>
      </c>
      <c r="O605" t="s">
        <v>78</v>
      </c>
      <c r="P605" t="s">
        <v>1070</v>
      </c>
      <c r="Q605" t="s"/>
      <c r="R605" t="s">
        <v>109</v>
      </c>
      <c r="S605" t="s">
        <v>199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HYPERLINK("https://hotelmonitor-cachepage.eclerx.com/savepage/tk_15434946840808225_sr_2095.html","info")</f>
        <v/>
      </c>
      <c r="AA605" t="n">
        <v>229383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88</v>
      </c>
      <c r="AO605" t="s"/>
      <c r="AP605" t="n">
        <v>53</v>
      </c>
      <c r="AQ605" t="s">
        <v>89</v>
      </c>
      <c r="AR605" t="s"/>
      <c r="AS605" t="s"/>
      <c r="AT605" t="s">
        <v>90</v>
      </c>
      <c r="AU605" t="s"/>
      <c r="AV605" t="s"/>
      <c r="AW605" t="s"/>
      <c r="AX605" t="s"/>
      <c r="AY605" t="n">
        <v>1577328</v>
      </c>
      <c r="AZ605" t="s">
        <v>1071</v>
      </c>
      <c r="BA605" t="s"/>
      <c r="BB605" t="n">
        <v>633913</v>
      </c>
      <c r="BC605" t="n">
        <v>13.368174</v>
      </c>
      <c r="BD605" t="n">
        <v>52.52398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1</v>
      </c>
      <c r="E606" t="s">
        <v>1069</v>
      </c>
      <c r="F606" t="n">
        <v>1569104</v>
      </c>
      <c r="G606" t="s">
        <v>74</v>
      </c>
      <c r="H606" t="s">
        <v>75</v>
      </c>
      <c r="I606" t="s"/>
      <c r="J606" t="s">
        <v>74</v>
      </c>
      <c r="K606" t="n">
        <v>229.95</v>
      </c>
      <c r="L606" t="s">
        <v>76</v>
      </c>
      <c r="M606" t="s"/>
      <c r="N606" t="s">
        <v>259</v>
      </c>
      <c r="O606" t="s">
        <v>78</v>
      </c>
      <c r="P606" t="s">
        <v>1070</v>
      </c>
      <c r="Q606" t="s"/>
      <c r="R606" t="s">
        <v>109</v>
      </c>
      <c r="S606" t="s">
        <v>1072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HYPERLINK("https://hotelmonitor-cachepage.eclerx.com/savepage/tk_15434946840808225_sr_2095.html","info")</f>
        <v/>
      </c>
      <c r="AA606" t="n">
        <v>229383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88</v>
      </c>
      <c r="AO606" t="s"/>
      <c r="AP606" t="n">
        <v>53</v>
      </c>
      <c r="AQ606" t="s">
        <v>89</v>
      </c>
      <c r="AR606" t="s"/>
      <c r="AS606" t="s"/>
      <c r="AT606" t="s">
        <v>90</v>
      </c>
      <c r="AU606" t="s"/>
      <c r="AV606" t="s"/>
      <c r="AW606" t="s"/>
      <c r="AX606" t="s"/>
      <c r="AY606" t="n">
        <v>1577328</v>
      </c>
      <c r="AZ606" t="s">
        <v>1071</v>
      </c>
      <c r="BA606" t="s"/>
      <c r="BB606" t="n">
        <v>633913</v>
      </c>
      <c r="BC606" t="n">
        <v>13.368174</v>
      </c>
      <c r="BD606" t="n">
        <v>52.52398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1</v>
      </c>
      <c r="E607" t="s">
        <v>1073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132.91</v>
      </c>
      <c r="L607" t="s">
        <v>76</v>
      </c>
      <c r="M607" t="s"/>
      <c r="N607" t="s">
        <v>1074</v>
      </c>
      <c r="O607" t="s">
        <v>78</v>
      </c>
      <c r="P607" t="s">
        <v>1073</v>
      </c>
      <c r="Q607" t="s"/>
      <c r="R607" t="s">
        <v>109</v>
      </c>
      <c r="S607" t="s">
        <v>1075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HYPERLINK("https://hotelmonitor-cachepage.eclerx.com/savepage/tk_154349464052251_sr_2095.html","info")</f>
        <v/>
      </c>
      <c r="AA607" t="n">
        <v>-4481133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88</v>
      </c>
      <c r="AO607" t="s"/>
      <c r="AP607" t="n">
        <v>26</v>
      </c>
      <c r="AQ607" t="s">
        <v>89</v>
      </c>
      <c r="AR607" t="s"/>
      <c r="AS607" t="s"/>
      <c r="AT607" t="s">
        <v>90</v>
      </c>
      <c r="AU607" t="s"/>
      <c r="AV607" t="s"/>
      <c r="AW607" t="s"/>
      <c r="AX607" t="s"/>
      <c r="AY607" t="n">
        <v>4481133</v>
      </c>
      <c r="AZ607" t="s">
        <v>1076</v>
      </c>
      <c r="BA607" t="s"/>
      <c r="BB607" t="n">
        <v>543026</v>
      </c>
      <c r="BC607" t="n">
        <v>13.20905</v>
      </c>
      <c r="BD607" t="n">
        <v>52.53292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1</v>
      </c>
      <c r="E608" t="s">
        <v>1077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153.9</v>
      </c>
      <c r="L608" t="s">
        <v>76</v>
      </c>
      <c r="M608" t="s"/>
      <c r="N608" t="s">
        <v>284</v>
      </c>
      <c r="O608" t="s">
        <v>78</v>
      </c>
      <c r="P608" t="s">
        <v>1077</v>
      </c>
      <c r="Q608" t="s"/>
      <c r="R608" t="s">
        <v>109</v>
      </c>
      <c r="S608" t="s">
        <v>1078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HYPERLINK("https://hotelmonitor-cachepage.eclerx.com/savepage/tk_1543494823974418_sr_2095.html","info")</f>
        <v/>
      </c>
      <c r="AA608" t="n">
        <v>-5877008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88</v>
      </c>
      <c r="AO608" t="s"/>
      <c r="AP608" t="n">
        <v>132</v>
      </c>
      <c r="AQ608" t="s">
        <v>89</v>
      </c>
      <c r="AR608" t="s"/>
      <c r="AS608" t="s"/>
      <c r="AT608" t="s">
        <v>90</v>
      </c>
      <c r="AU608" t="s"/>
      <c r="AV608" t="s"/>
      <c r="AW608" t="s"/>
      <c r="AX608" t="s"/>
      <c r="AY608" t="n">
        <v>5877008</v>
      </c>
      <c r="AZ608" t="s">
        <v>1079</v>
      </c>
      <c r="BA608" t="s"/>
      <c r="BB608" t="n">
        <v>146346</v>
      </c>
      <c r="BC608" t="n">
        <v>13.38602</v>
      </c>
      <c r="BD608" t="n">
        <v>52.53124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1</v>
      </c>
      <c r="E609" t="s">
        <v>1077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162</v>
      </c>
      <c r="L609" t="s">
        <v>76</v>
      </c>
      <c r="M609" t="s"/>
      <c r="N609" t="s">
        <v>169</v>
      </c>
      <c r="O609" t="s">
        <v>78</v>
      </c>
      <c r="P609" t="s">
        <v>1077</v>
      </c>
      <c r="Q609" t="s"/>
      <c r="R609" t="s">
        <v>109</v>
      </c>
      <c r="S609" t="s">
        <v>751</v>
      </c>
      <c r="T609" t="s">
        <v>82</v>
      </c>
      <c r="U609" t="s"/>
      <c r="V609" t="s">
        <v>83</v>
      </c>
      <c r="W609" t="s">
        <v>98</v>
      </c>
      <c r="X609" t="s"/>
      <c r="Y609" t="s">
        <v>85</v>
      </c>
      <c r="Z609">
        <f>HYPERLINK("https://hotelmonitor-cachepage.eclerx.com/savepage/tk_1543494823974418_sr_2095.html","info")</f>
        <v/>
      </c>
      <c r="AA609" t="n">
        <v>-5877008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88</v>
      </c>
      <c r="AO609" t="s"/>
      <c r="AP609" t="n">
        <v>132</v>
      </c>
      <c r="AQ609" t="s">
        <v>89</v>
      </c>
      <c r="AR609" t="s"/>
      <c r="AS609" t="s"/>
      <c r="AT609" t="s">
        <v>90</v>
      </c>
      <c r="AU609" t="s"/>
      <c r="AV609" t="s"/>
      <c r="AW609" t="s"/>
      <c r="AX609" t="s"/>
      <c r="AY609" t="n">
        <v>5877008</v>
      </c>
      <c r="AZ609" t="s">
        <v>1079</v>
      </c>
      <c r="BA609" t="s"/>
      <c r="BB609" t="n">
        <v>146346</v>
      </c>
      <c r="BC609" t="n">
        <v>13.38602</v>
      </c>
      <c r="BD609" t="n">
        <v>52.53124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1</v>
      </c>
      <c r="E610" t="s">
        <v>1080</v>
      </c>
      <c r="F610" t="n">
        <v>76872</v>
      </c>
      <c r="G610" t="s">
        <v>74</v>
      </c>
      <c r="H610" t="s">
        <v>75</v>
      </c>
      <c r="I610" t="s"/>
      <c r="J610" t="s">
        <v>74</v>
      </c>
      <c r="K610" t="n">
        <v>130</v>
      </c>
      <c r="L610" t="s">
        <v>76</v>
      </c>
      <c r="M610" t="s"/>
      <c r="N610" t="s">
        <v>1081</v>
      </c>
      <c r="O610" t="s">
        <v>78</v>
      </c>
      <c r="P610" t="s">
        <v>1082</v>
      </c>
      <c r="Q610" t="s"/>
      <c r="R610" t="s">
        <v>80</v>
      </c>
      <c r="S610" t="s">
        <v>628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HYPERLINK("https://hotelmonitor-cachepage.eclerx.com/savepage/tk_15434946625223913_sr_2095.html","info")</f>
        <v/>
      </c>
      <c r="AA610" t="n">
        <v>17191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88</v>
      </c>
      <c r="AO610" t="s"/>
      <c r="AP610" t="n">
        <v>40</v>
      </c>
      <c r="AQ610" t="s">
        <v>89</v>
      </c>
      <c r="AR610" t="s"/>
      <c r="AS610" t="s"/>
      <c r="AT610" t="s">
        <v>90</v>
      </c>
      <c r="AU610" t="s"/>
      <c r="AV610" t="s"/>
      <c r="AW610" t="s"/>
      <c r="AX610" t="s"/>
      <c r="AY610" t="n">
        <v>937932</v>
      </c>
      <c r="AZ610" t="s">
        <v>1083</v>
      </c>
      <c r="BA610" t="s"/>
      <c r="BB610" t="n">
        <v>77606</v>
      </c>
      <c r="BC610" t="n">
        <v>13.420201</v>
      </c>
      <c r="BD610" t="n">
        <v>52.524507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1</v>
      </c>
      <c r="E611" t="s">
        <v>1080</v>
      </c>
      <c r="F611" t="n">
        <v>76872</v>
      </c>
      <c r="G611" t="s">
        <v>74</v>
      </c>
      <c r="H611" t="s">
        <v>75</v>
      </c>
      <c r="I611" t="s"/>
      <c r="J611" t="s">
        <v>74</v>
      </c>
      <c r="K611" t="n">
        <v>140</v>
      </c>
      <c r="L611" t="s">
        <v>76</v>
      </c>
      <c r="M611" t="s"/>
      <c r="N611" t="s">
        <v>513</v>
      </c>
      <c r="O611" t="s">
        <v>78</v>
      </c>
      <c r="P611" t="s">
        <v>1082</v>
      </c>
      <c r="Q611" t="s"/>
      <c r="R611" t="s">
        <v>80</v>
      </c>
      <c r="S611" t="s">
        <v>1084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HYPERLINK("https://hotelmonitor-cachepage.eclerx.com/savepage/tk_15434946625223913_sr_2095.html","info")</f>
        <v/>
      </c>
      <c r="AA611" t="n">
        <v>17191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88</v>
      </c>
      <c r="AO611" t="s"/>
      <c r="AP611" t="n">
        <v>40</v>
      </c>
      <c r="AQ611" t="s">
        <v>89</v>
      </c>
      <c r="AR611" t="s"/>
      <c r="AS611" t="s"/>
      <c r="AT611" t="s">
        <v>90</v>
      </c>
      <c r="AU611" t="s"/>
      <c r="AV611" t="s"/>
      <c r="AW611" t="s"/>
      <c r="AX611" t="s"/>
      <c r="AY611" t="n">
        <v>937932</v>
      </c>
      <c r="AZ611" t="s">
        <v>1083</v>
      </c>
      <c r="BA611" t="s"/>
      <c r="BB611" t="n">
        <v>77606</v>
      </c>
      <c r="BC611" t="n">
        <v>13.420201</v>
      </c>
      <c r="BD611" t="n">
        <v>52.524507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1</v>
      </c>
      <c r="E612" t="s">
        <v>1080</v>
      </c>
      <c r="F612" t="n">
        <v>76872</v>
      </c>
      <c r="G612" t="s">
        <v>74</v>
      </c>
      <c r="H612" t="s">
        <v>75</v>
      </c>
      <c r="I612" t="s"/>
      <c r="J612" t="s">
        <v>74</v>
      </c>
      <c r="K612" t="n">
        <v>170</v>
      </c>
      <c r="L612" t="s">
        <v>76</v>
      </c>
      <c r="M612" t="s"/>
      <c r="N612" t="s">
        <v>1085</v>
      </c>
      <c r="O612" t="s">
        <v>78</v>
      </c>
      <c r="P612" t="s">
        <v>1082</v>
      </c>
      <c r="Q612" t="s"/>
      <c r="R612" t="s">
        <v>80</v>
      </c>
      <c r="S612" t="s">
        <v>860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HYPERLINK("https://hotelmonitor-cachepage.eclerx.com/savepage/tk_15434946625223913_sr_2095.html","info")</f>
        <v/>
      </c>
      <c r="AA612" t="n">
        <v>17191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88</v>
      </c>
      <c r="AO612" t="s"/>
      <c r="AP612" t="n">
        <v>40</v>
      </c>
      <c r="AQ612" t="s">
        <v>89</v>
      </c>
      <c r="AR612" t="s"/>
      <c r="AS612" t="s"/>
      <c r="AT612" t="s">
        <v>90</v>
      </c>
      <c r="AU612" t="s"/>
      <c r="AV612" t="s"/>
      <c r="AW612" t="s"/>
      <c r="AX612" t="s"/>
      <c r="AY612" t="n">
        <v>937932</v>
      </c>
      <c r="AZ612" t="s">
        <v>1083</v>
      </c>
      <c r="BA612" t="s"/>
      <c r="BB612" t="n">
        <v>77606</v>
      </c>
      <c r="BC612" t="n">
        <v>13.420201</v>
      </c>
      <c r="BD612" t="n">
        <v>52.524507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1</v>
      </c>
      <c r="E613" t="s">
        <v>1086</v>
      </c>
      <c r="F613" t="n">
        <v>974680</v>
      </c>
      <c r="G613" t="s">
        <v>74</v>
      </c>
      <c r="H613" t="s">
        <v>75</v>
      </c>
      <c r="I613" t="s"/>
      <c r="J613" t="s">
        <v>74</v>
      </c>
      <c r="K613" t="n">
        <v>197.1</v>
      </c>
      <c r="L613" t="s">
        <v>76</v>
      </c>
      <c r="M613" t="s"/>
      <c r="N613" t="s">
        <v>121</v>
      </c>
      <c r="O613" t="s">
        <v>78</v>
      </c>
      <c r="P613" t="s">
        <v>1087</v>
      </c>
      <c r="Q613" t="s"/>
      <c r="R613" t="s">
        <v>109</v>
      </c>
      <c r="S613" t="s">
        <v>1088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HYPERLINK("https://hotelmonitor-cachepage.eclerx.com/savepage/tk_15434950312566836_sr_2095.html","info")</f>
        <v/>
      </c>
      <c r="AA613" t="n">
        <v>170011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88</v>
      </c>
      <c r="AO613" t="s"/>
      <c r="AP613" t="n">
        <v>252</v>
      </c>
      <c r="AQ613" t="s">
        <v>89</v>
      </c>
      <c r="AR613" t="s"/>
      <c r="AS613" t="s"/>
      <c r="AT613" t="s">
        <v>90</v>
      </c>
      <c r="AU613" t="s"/>
      <c r="AV613" t="s"/>
      <c r="AW613" t="s"/>
      <c r="AX613" t="s"/>
      <c r="AY613" t="n">
        <v>1003373</v>
      </c>
      <c r="AZ613" t="s">
        <v>1089</v>
      </c>
      <c r="BA613" t="s"/>
      <c r="BB613" t="n">
        <v>548826</v>
      </c>
      <c r="BC613" t="n">
        <v>13.466236</v>
      </c>
      <c r="BD613" t="n">
        <v>52.508868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1</v>
      </c>
      <c r="E614" t="s">
        <v>1086</v>
      </c>
      <c r="F614" t="n">
        <v>974680</v>
      </c>
      <c r="G614" t="s">
        <v>74</v>
      </c>
      <c r="H614" t="s">
        <v>75</v>
      </c>
      <c r="I614" t="s"/>
      <c r="J614" t="s">
        <v>74</v>
      </c>
      <c r="K614" t="n">
        <v>219</v>
      </c>
      <c r="L614" t="s">
        <v>76</v>
      </c>
      <c r="M614" t="s"/>
      <c r="N614" t="s">
        <v>169</v>
      </c>
      <c r="O614" t="s">
        <v>78</v>
      </c>
      <c r="P614" t="s">
        <v>1087</v>
      </c>
      <c r="Q614" t="s"/>
      <c r="R614" t="s">
        <v>109</v>
      </c>
      <c r="S614" t="s">
        <v>1090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HYPERLINK("https://hotelmonitor-cachepage.eclerx.com/savepage/tk_15434950312566836_sr_2095.html","info")</f>
        <v/>
      </c>
      <c r="AA614" t="n">
        <v>170011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88</v>
      </c>
      <c r="AO614" t="s"/>
      <c r="AP614" t="n">
        <v>252</v>
      </c>
      <c r="AQ614" t="s">
        <v>89</v>
      </c>
      <c r="AR614" t="s"/>
      <c r="AS614" t="s"/>
      <c r="AT614" t="s">
        <v>90</v>
      </c>
      <c r="AU614" t="s"/>
      <c r="AV614" t="s"/>
      <c r="AW614" t="s"/>
      <c r="AX614" t="s"/>
      <c r="AY614" t="n">
        <v>1003373</v>
      </c>
      <c r="AZ614" t="s">
        <v>1089</v>
      </c>
      <c r="BA614" t="s"/>
      <c r="BB614" t="n">
        <v>548826</v>
      </c>
      <c r="BC614" t="n">
        <v>13.466236</v>
      </c>
      <c r="BD614" t="n">
        <v>52.508868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1</v>
      </c>
      <c r="E615" t="s">
        <v>1086</v>
      </c>
      <c r="F615" t="n">
        <v>974680</v>
      </c>
      <c r="G615" t="s">
        <v>74</v>
      </c>
      <c r="H615" t="s">
        <v>75</v>
      </c>
      <c r="I615" t="s"/>
      <c r="J615" t="s">
        <v>74</v>
      </c>
      <c r="K615" t="n">
        <v>254</v>
      </c>
      <c r="L615" t="s">
        <v>76</v>
      </c>
      <c r="M615" t="s"/>
      <c r="N615" t="s">
        <v>309</v>
      </c>
      <c r="O615" t="s">
        <v>78</v>
      </c>
      <c r="P615" t="s">
        <v>1087</v>
      </c>
      <c r="Q615" t="s"/>
      <c r="R615" t="s">
        <v>109</v>
      </c>
      <c r="S615" t="s">
        <v>884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HYPERLINK("https://hotelmonitor-cachepage.eclerx.com/savepage/tk_15434950312566836_sr_2095.html","info")</f>
        <v/>
      </c>
      <c r="AA615" t="n">
        <v>170011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88</v>
      </c>
      <c r="AO615" t="s"/>
      <c r="AP615" t="n">
        <v>252</v>
      </c>
      <c r="AQ615" t="s">
        <v>89</v>
      </c>
      <c r="AR615" t="s"/>
      <c r="AS615" t="s"/>
      <c r="AT615" t="s">
        <v>90</v>
      </c>
      <c r="AU615" t="s"/>
      <c r="AV615" t="s"/>
      <c r="AW615" t="s"/>
      <c r="AX615" t="s"/>
      <c r="AY615" t="n">
        <v>1003373</v>
      </c>
      <c r="AZ615" t="s">
        <v>1089</v>
      </c>
      <c r="BA615" t="s"/>
      <c r="BB615" t="n">
        <v>548826</v>
      </c>
      <c r="BC615" t="n">
        <v>13.466236</v>
      </c>
      <c r="BD615" t="n">
        <v>52.508868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1</v>
      </c>
      <c r="E616" t="s">
        <v>1086</v>
      </c>
      <c r="F616" t="n">
        <v>974680</v>
      </c>
      <c r="G616" t="s">
        <v>74</v>
      </c>
      <c r="H616" t="s">
        <v>75</v>
      </c>
      <c r="I616" t="s"/>
      <c r="J616" t="s">
        <v>74</v>
      </c>
      <c r="K616" t="n">
        <v>274</v>
      </c>
      <c r="L616" t="s">
        <v>76</v>
      </c>
      <c r="M616" t="s"/>
      <c r="N616" t="s">
        <v>273</v>
      </c>
      <c r="O616" t="s">
        <v>78</v>
      </c>
      <c r="P616" t="s">
        <v>1087</v>
      </c>
      <c r="Q616" t="s"/>
      <c r="R616" t="s">
        <v>109</v>
      </c>
      <c r="S616" t="s">
        <v>1091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HYPERLINK("https://hotelmonitor-cachepage.eclerx.com/savepage/tk_15434950312566836_sr_2095.html","info")</f>
        <v/>
      </c>
      <c r="AA616" t="n">
        <v>170011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88</v>
      </c>
      <c r="AO616" t="s"/>
      <c r="AP616" t="n">
        <v>252</v>
      </c>
      <c r="AQ616" t="s">
        <v>89</v>
      </c>
      <c r="AR616" t="s"/>
      <c r="AS616" t="s"/>
      <c r="AT616" t="s">
        <v>90</v>
      </c>
      <c r="AU616" t="s"/>
      <c r="AV616" t="s"/>
      <c r="AW616" t="s"/>
      <c r="AX616" t="s"/>
      <c r="AY616" t="n">
        <v>1003373</v>
      </c>
      <c r="AZ616" t="s">
        <v>1089</v>
      </c>
      <c r="BA616" t="s"/>
      <c r="BB616" t="n">
        <v>548826</v>
      </c>
      <c r="BC616" t="n">
        <v>13.466236</v>
      </c>
      <c r="BD616" t="n">
        <v>52.508868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1</v>
      </c>
      <c r="E617" t="s">
        <v>1092</v>
      </c>
      <c r="F617" t="n">
        <v>974677</v>
      </c>
      <c r="G617" t="s">
        <v>74</v>
      </c>
      <c r="H617" t="s">
        <v>75</v>
      </c>
      <c r="I617" t="s"/>
      <c r="J617" t="s">
        <v>74</v>
      </c>
      <c r="K617" t="n">
        <v>129</v>
      </c>
      <c r="L617" t="s">
        <v>76</v>
      </c>
      <c r="M617" t="s"/>
      <c r="N617" t="s">
        <v>1093</v>
      </c>
      <c r="O617" t="s">
        <v>78</v>
      </c>
      <c r="P617" t="s">
        <v>1094</v>
      </c>
      <c r="Q617" t="s"/>
      <c r="R617" t="s">
        <v>350</v>
      </c>
      <c r="S617" t="s">
        <v>245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HYPERLINK("https://hotelmonitor-cachepage.eclerx.com/savepage/tk_1543495023184152_sr_2095.html","info")</f>
        <v/>
      </c>
      <c r="AA617" t="n">
        <v>169096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88</v>
      </c>
      <c r="AO617" t="s"/>
      <c r="AP617" t="n">
        <v>247</v>
      </c>
      <c r="AQ617" t="s">
        <v>89</v>
      </c>
      <c r="AR617" t="s"/>
      <c r="AS617" t="s"/>
      <c r="AT617" t="s">
        <v>90</v>
      </c>
      <c r="AU617" t="s"/>
      <c r="AV617" t="s"/>
      <c r="AW617" t="s"/>
      <c r="AX617" t="s"/>
      <c r="AY617" t="n">
        <v>937989</v>
      </c>
      <c r="AZ617" t="s">
        <v>1095</v>
      </c>
      <c r="BA617" t="s"/>
      <c r="BB617" t="n">
        <v>146337</v>
      </c>
      <c r="BC617" t="n">
        <v>13.348453</v>
      </c>
      <c r="BD617" t="n">
        <v>52.49826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1</v>
      </c>
      <c r="E618" t="s">
        <v>1092</v>
      </c>
      <c r="F618" t="n">
        <v>974677</v>
      </c>
      <c r="G618" t="s">
        <v>74</v>
      </c>
      <c r="H618" t="s">
        <v>75</v>
      </c>
      <c r="I618" t="s"/>
      <c r="J618" t="s">
        <v>74</v>
      </c>
      <c r="K618" t="n">
        <v>129</v>
      </c>
      <c r="L618" t="s">
        <v>76</v>
      </c>
      <c r="M618" t="s"/>
      <c r="N618" t="s">
        <v>1096</v>
      </c>
      <c r="O618" t="s">
        <v>78</v>
      </c>
      <c r="P618" t="s">
        <v>1094</v>
      </c>
      <c r="Q618" t="s"/>
      <c r="R618" t="s">
        <v>350</v>
      </c>
      <c r="S618" t="s">
        <v>245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HYPERLINK("https://hotelmonitor-cachepage.eclerx.com/savepage/tk_1543495023184152_sr_2095.html","info")</f>
        <v/>
      </c>
      <c r="AA618" t="n">
        <v>169096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88</v>
      </c>
      <c r="AO618" t="s"/>
      <c r="AP618" t="n">
        <v>247</v>
      </c>
      <c r="AQ618" t="s">
        <v>89</v>
      </c>
      <c r="AR618" t="s"/>
      <c r="AS618" t="s"/>
      <c r="AT618" t="s">
        <v>90</v>
      </c>
      <c r="AU618" t="s"/>
      <c r="AV618" t="s"/>
      <c r="AW618" t="s"/>
      <c r="AX618" t="s"/>
      <c r="AY618" t="n">
        <v>937989</v>
      </c>
      <c r="AZ618" t="s">
        <v>1095</v>
      </c>
      <c r="BA618" t="s"/>
      <c r="BB618" t="n">
        <v>146337</v>
      </c>
      <c r="BC618" t="n">
        <v>13.348453</v>
      </c>
      <c r="BD618" t="n">
        <v>52.49826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1</v>
      </c>
      <c r="E619" t="s">
        <v>1092</v>
      </c>
      <c r="F619" t="n">
        <v>974677</v>
      </c>
      <c r="G619" t="s">
        <v>74</v>
      </c>
      <c r="H619" t="s">
        <v>75</v>
      </c>
      <c r="I619" t="s"/>
      <c r="J619" t="s">
        <v>74</v>
      </c>
      <c r="K619" t="n">
        <v>153</v>
      </c>
      <c r="L619" t="s">
        <v>76</v>
      </c>
      <c r="M619" t="s"/>
      <c r="N619" t="s">
        <v>1096</v>
      </c>
      <c r="O619" t="s">
        <v>78</v>
      </c>
      <c r="P619" t="s">
        <v>1094</v>
      </c>
      <c r="Q619" t="s"/>
      <c r="R619" t="s">
        <v>350</v>
      </c>
      <c r="S619" t="s">
        <v>478</v>
      </c>
      <c r="T619" t="s">
        <v>82</v>
      </c>
      <c r="U619" t="s"/>
      <c r="V619" t="s">
        <v>83</v>
      </c>
      <c r="W619" t="s">
        <v>98</v>
      </c>
      <c r="X619" t="s"/>
      <c r="Y619" t="s">
        <v>85</v>
      </c>
      <c r="Z619">
        <f>HYPERLINK("https://hotelmonitor-cachepage.eclerx.com/savepage/tk_1543495023184152_sr_2095.html","info")</f>
        <v/>
      </c>
      <c r="AA619" t="n">
        <v>169096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88</v>
      </c>
      <c r="AO619" t="s"/>
      <c r="AP619" t="n">
        <v>247</v>
      </c>
      <c r="AQ619" t="s">
        <v>89</v>
      </c>
      <c r="AR619" t="s"/>
      <c r="AS619" t="s"/>
      <c r="AT619" t="s">
        <v>90</v>
      </c>
      <c r="AU619" t="s"/>
      <c r="AV619" t="s"/>
      <c r="AW619" t="s"/>
      <c r="AX619" t="s"/>
      <c r="AY619" t="n">
        <v>937989</v>
      </c>
      <c r="AZ619" t="s">
        <v>1095</v>
      </c>
      <c r="BA619" t="s"/>
      <c r="BB619" t="n">
        <v>146337</v>
      </c>
      <c r="BC619" t="n">
        <v>13.348453</v>
      </c>
      <c r="BD619" t="n">
        <v>52.49826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1</v>
      </c>
      <c r="E620" t="s">
        <v>1092</v>
      </c>
      <c r="F620" t="n">
        <v>974677</v>
      </c>
      <c r="G620" t="s">
        <v>74</v>
      </c>
      <c r="H620" t="s">
        <v>75</v>
      </c>
      <c r="I620" t="s"/>
      <c r="J620" t="s">
        <v>74</v>
      </c>
      <c r="K620" t="n">
        <v>153</v>
      </c>
      <c r="L620" t="s">
        <v>76</v>
      </c>
      <c r="M620" t="s"/>
      <c r="N620" t="s">
        <v>1096</v>
      </c>
      <c r="O620" t="s">
        <v>78</v>
      </c>
      <c r="P620" t="s">
        <v>1094</v>
      </c>
      <c r="Q620" t="s"/>
      <c r="R620" t="s">
        <v>350</v>
      </c>
      <c r="S620" t="s">
        <v>478</v>
      </c>
      <c r="T620" t="s">
        <v>82</v>
      </c>
      <c r="U620" t="s"/>
      <c r="V620" t="s">
        <v>83</v>
      </c>
      <c r="W620" t="s">
        <v>98</v>
      </c>
      <c r="X620" t="s"/>
      <c r="Y620" t="s">
        <v>85</v>
      </c>
      <c r="Z620">
        <f>HYPERLINK("https://hotelmonitor-cachepage.eclerx.com/savepage/tk_1543495023184152_sr_2095.html","info")</f>
        <v/>
      </c>
      <c r="AA620" t="n">
        <v>169096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88</v>
      </c>
      <c r="AO620" t="s"/>
      <c r="AP620" t="n">
        <v>247</v>
      </c>
      <c r="AQ620" t="s">
        <v>89</v>
      </c>
      <c r="AR620" t="s"/>
      <c r="AS620" t="s"/>
      <c r="AT620" t="s">
        <v>90</v>
      </c>
      <c r="AU620" t="s"/>
      <c r="AV620" t="s"/>
      <c r="AW620" t="s"/>
      <c r="AX620" t="s"/>
      <c r="AY620" t="n">
        <v>937989</v>
      </c>
      <c r="AZ620" t="s">
        <v>1095</v>
      </c>
      <c r="BA620" t="s"/>
      <c r="BB620" t="n">
        <v>146337</v>
      </c>
      <c r="BC620" t="n">
        <v>13.348453</v>
      </c>
      <c r="BD620" t="n">
        <v>52.49826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1</v>
      </c>
      <c r="E621" t="s">
        <v>1092</v>
      </c>
      <c r="F621" t="n">
        <v>974677</v>
      </c>
      <c r="G621" t="s">
        <v>74</v>
      </c>
      <c r="H621" t="s">
        <v>75</v>
      </c>
      <c r="I621" t="s"/>
      <c r="J621" t="s">
        <v>74</v>
      </c>
      <c r="K621" t="n">
        <v>139</v>
      </c>
      <c r="L621" t="s">
        <v>76</v>
      </c>
      <c r="M621" t="s"/>
      <c r="N621" t="s">
        <v>107</v>
      </c>
      <c r="O621" t="s">
        <v>78</v>
      </c>
      <c r="P621" t="s">
        <v>1094</v>
      </c>
      <c r="Q621" t="s"/>
      <c r="R621" t="s">
        <v>350</v>
      </c>
      <c r="S621" t="s">
        <v>247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HYPERLINK("https://hotelmonitor-cachepage.eclerx.com/savepage/tk_1543495023184152_sr_2095.html","info")</f>
        <v/>
      </c>
      <c r="AA621" t="n">
        <v>169096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88</v>
      </c>
      <c r="AO621" t="s"/>
      <c r="AP621" t="n">
        <v>247</v>
      </c>
      <c r="AQ621" t="s">
        <v>89</v>
      </c>
      <c r="AR621" t="s"/>
      <c r="AS621" t="s"/>
      <c r="AT621" t="s">
        <v>90</v>
      </c>
      <c r="AU621" t="s"/>
      <c r="AV621" t="s"/>
      <c r="AW621" t="s"/>
      <c r="AX621" t="s"/>
      <c r="AY621" t="n">
        <v>937989</v>
      </c>
      <c r="AZ621" t="s">
        <v>1095</v>
      </c>
      <c r="BA621" t="s"/>
      <c r="BB621" t="n">
        <v>146337</v>
      </c>
      <c r="BC621" t="n">
        <v>13.348453</v>
      </c>
      <c r="BD621" t="n">
        <v>52.49826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1</v>
      </c>
      <c r="E622" t="s">
        <v>1092</v>
      </c>
      <c r="F622" t="n">
        <v>974677</v>
      </c>
      <c r="G622" t="s">
        <v>74</v>
      </c>
      <c r="H622" t="s">
        <v>75</v>
      </c>
      <c r="I622" t="s"/>
      <c r="J622" t="s">
        <v>74</v>
      </c>
      <c r="K622" t="n">
        <v>139</v>
      </c>
      <c r="L622" t="s">
        <v>76</v>
      </c>
      <c r="M622" t="s"/>
      <c r="N622" t="s">
        <v>107</v>
      </c>
      <c r="O622" t="s">
        <v>78</v>
      </c>
      <c r="P622" t="s">
        <v>1094</v>
      </c>
      <c r="Q622" t="s"/>
      <c r="R622" t="s">
        <v>350</v>
      </c>
      <c r="S622" t="s">
        <v>247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HYPERLINK("https://hotelmonitor-cachepage.eclerx.com/savepage/tk_1543495023184152_sr_2095.html","info")</f>
        <v/>
      </c>
      <c r="AA622" t="n">
        <v>169096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88</v>
      </c>
      <c r="AO622" t="s"/>
      <c r="AP622" t="n">
        <v>247</v>
      </c>
      <c r="AQ622" t="s">
        <v>89</v>
      </c>
      <c r="AR622" t="s"/>
      <c r="AS622" t="s"/>
      <c r="AT622" t="s">
        <v>90</v>
      </c>
      <c r="AU622" t="s"/>
      <c r="AV622" t="s"/>
      <c r="AW622" t="s"/>
      <c r="AX622" t="s"/>
      <c r="AY622" t="n">
        <v>937989</v>
      </c>
      <c r="AZ622" t="s">
        <v>1095</v>
      </c>
      <c r="BA622" t="s"/>
      <c r="BB622" t="n">
        <v>146337</v>
      </c>
      <c r="BC622" t="n">
        <v>13.348453</v>
      </c>
      <c r="BD622" t="n">
        <v>52.49826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1</v>
      </c>
      <c r="E623" t="s">
        <v>1092</v>
      </c>
      <c r="F623" t="n">
        <v>974677</v>
      </c>
      <c r="G623" t="s">
        <v>74</v>
      </c>
      <c r="H623" t="s">
        <v>75</v>
      </c>
      <c r="I623" t="s"/>
      <c r="J623" t="s">
        <v>74</v>
      </c>
      <c r="K623" t="n">
        <v>159</v>
      </c>
      <c r="L623" t="s">
        <v>76</v>
      </c>
      <c r="M623" t="s"/>
      <c r="N623" t="s">
        <v>1097</v>
      </c>
      <c r="O623" t="s">
        <v>78</v>
      </c>
      <c r="P623" t="s">
        <v>1094</v>
      </c>
      <c r="Q623" t="s"/>
      <c r="R623" t="s">
        <v>350</v>
      </c>
      <c r="S623" t="s">
        <v>320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HYPERLINK("https://hotelmonitor-cachepage.eclerx.com/savepage/tk_1543495023184152_sr_2095.html","info")</f>
        <v/>
      </c>
      <c r="AA623" t="n">
        <v>169096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88</v>
      </c>
      <c r="AO623" t="s"/>
      <c r="AP623" t="n">
        <v>247</v>
      </c>
      <c r="AQ623" t="s">
        <v>89</v>
      </c>
      <c r="AR623" t="s"/>
      <c r="AS623" t="s"/>
      <c r="AT623" t="s">
        <v>90</v>
      </c>
      <c r="AU623" t="s"/>
      <c r="AV623" t="s"/>
      <c r="AW623" t="s"/>
      <c r="AX623" t="s"/>
      <c r="AY623" t="n">
        <v>937989</v>
      </c>
      <c r="AZ623" t="s">
        <v>1095</v>
      </c>
      <c r="BA623" t="s"/>
      <c r="BB623" t="n">
        <v>146337</v>
      </c>
      <c r="BC623" t="n">
        <v>13.348453</v>
      </c>
      <c r="BD623" t="n">
        <v>52.49826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1</v>
      </c>
      <c r="E624" t="s">
        <v>1092</v>
      </c>
      <c r="F624" t="n">
        <v>974677</v>
      </c>
      <c r="G624" t="s">
        <v>74</v>
      </c>
      <c r="H624" t="s">
        <v>75</v>
      </c>
      <c r="I624" t="s"/>
      <c r="J624" t="s">
        <v>74</v>
      </c>
      <c r="K624" t="n">
        <v>159</v>
      </c>
      <c r="L624" t="s">
        <v>76</v>
      </c>
      <c r="M624" t="s"/>
      <c r="N624" t="s">
        <v>1097</v>
      </c>
      <c r="O624" t="s">
        <v>78</v>
      </c>
      <c r="P624" t="s">
        <v>1094</v>
      </c>
      <c r="Q624" t="s"/>
      <c r="R624" t="s">
        <v>350</v>
      </c>
      <c r="S624" t="s">
        <v>320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HYPERLINK("https://hotelmonitor-cachepage.eclerx.com/savepage/tk_1543495023184152_sr_2095.html","info")</f>
        <v/>
      </c>
      <c r="AA624" t="n">
        <v>169096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88</v>
      </c>
      <c r="AO624" t="s"/>
      <c r="AP624" t="n">
        <v>247</v>
      </c>
      <c r="AQ624" t="s">
        <v>89</v>
      </c>
      <c r="AR624" t="s"/>
      <c r="AS624" t="s"/>
      <c r="AT624" t="s">
        <v>90</v>
      </c>
      <c r="AU624" t="s"/>
      <c r="AV624" t="s"/>
      <c r="AW624" t="s"/>
      <c r="AX624" t="s"/>
      <c r="AY624" t="n">
        <v>937989</v>
      </c>
      <c r="AZ624" t="s">
        <v>1095</v>
      </c>
      <c r="BA624" t="s"/>
      <c r="BB624" t="n">
        <v>146337</v>
      </c>
      <c r="BC624" t="n">
        <v>13.348453</v>
      </c>
      <c r="BD624" t="n">
        <v>52.49826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1</v>
      </c>
      <c r="E625" t="s">
        <v>1092</v>
      </c>
      <c r="F625" t="n">
        <v>974677</v>
      </c>
      <c r="G625" t="s">
        <v>74</v>
      </c>
      <c r="H625" t="s">
        <v>75</v>
      </c>
      <c r="I625" t="s"/>
      <c r="J625" t="s">
        <v>74</v>
      </c>
      <c r="K625" t="n">
        <v>163</v>
      </c>
      <c r="L625" t="s">
        <v>76</v>
      </c>
      <c r="M625" t="s"/>
      <c r="N625" t="s">
        <v>107</v>
      </c>
      <c r="O625" t="s">
        <v>78</v>
      </c>
      <c r="P625" t="s">
        <v>1094</v>
      </c>
      <c r="Q625" t="s"/>
      <c r="R625" t="s">
        <v>350</v>
      </c>
      <c r="S625" t="s">
        <v>146</v>
      </c>
      <c r="T625" t="s">
        <v>82</v>
      </c>
      <c r="U625" t="s"/>
      <c r="V625" t="s">
        <v>83</v>
      </c>
      <c r="W625" t="s">
        <v>98</v>
      </c>
      <c r="X625" t="s"/>
      <c r="Y625" t="s">
        <v>85</v>
      </c>
      <c r="Z625">
        <f>HYPERLINK("https://hotelmonitor-cachepage.eclerx.com/savepage/tk_1543495023184152_sr_2095.html","info")</f>
        <v/>
      </c>
      <c r="AA625" t="n">
        <v>169096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88</v>
      </c>
      <c r="AO625" t="s"/>
      <c r="AP625" t="n">
        <v>247</v>
      </c>
      <c r="AQ625" t="s">
        <v>89</v>
      </c>
      <c r="AR625" t="s"/>
      <c r="AS625" t="s"/>
      <c r="AT625" t="s">
        <v>90</v>
      </c>
      <c r="AU625" t="s"/>
      <c r="AV625" t="s"/>
      <c r="AW625" t="s"/>
      <c r="AX625" t="s"/>
      <c r="AY625" t="n">
        <v>937989</v>
      </c>
      <c r="AZ625" t="s">
        <v>1095</v>
      </c>
      <c r="BA625" t="s"/>
      <c r="BB625" t="n">
        <v>146337</v>
      </c>
      <c r="BC625" t="n">
        <v>13.348453</v>
      </c>
      <c r="BD625" t="n">
        <v>52.49826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1</v>
      </c>
      <c r="E626" t="s">
        <v>1092</v>
      </c>
      <c r="F626" t="n">
        <v>974677</v>
      </c>
      <c r="G626" t="s">
        <v>74</v>
      </c>
      <c r="H626" t="s">
        <v>75</v>
      </c>
      <c r="I626" t="s"/>
      <c r="J626" t="s">
        <v>74</v>
      </c>
      <c r="K626" t="n">
        <v>163</v>
      </c>
      <c r="L626" t="s">
        <v>76</v>
      </c>
      <c r="M626" t="s"/>
      <c r="N626" t="s">
        <v>107</v>
      </c>
      <c r="O626" t="s">
        <v>78</v>
      </c>
      <c r="P626" t="s">
        <v>1094</v>
      </c>
      <c r="Q626" t="s"/>
      <c r="R626" t="s">
        <v>350</v>
      </c>
      <c r="S626" t="s">
        <v>146</v>
      </c>
      <c r="T626" t="s">
        <v>82</v>
      </c>
      <c r="U626" t="s"/>
      <c r="V626" t="s">
        <v>83</v>
      </c>
      <c r="W626" t="s">
        <v>98</v>
      </c>
      <c r="X626" t="s"/>
      <c r="Y626" t="s">
        <v>85</v>
      </c>
      <c r="Z626">
        <f>HYPERLINK("https://hotelmonitor-cachepage.eclerx.com/savepage/tk_1543495023184152_sr_2095.html","info")</f>
        <v/>
      </c>
      <c r="AA626" t="n">
        <v>169096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88</v>
      </c>
      <c r="AO626" t="s"/>
      <c r="AP626" t="n">
        <v>247</v>
      </c>
      <c r="AQ626" t="s">
        <v>89</v>
      </c>
      <c r="AR626" t="s"/>
      <c r="AS626" t="s"/>
      <c r="AT626" t="s">
        <v>90</v>
      </c>
      <c r="AU626" t="s"/>
      <c r="AV626" t="s"/>
      <c r="AW626" t="s"/>
      <c r="AX626" t="s"/>
      <c r="AY626" t="n">
        <v>937989</v>
      </c>
      <c r="AZ626" t="s">
        <v>1095</v>
      </c>
      <c r="BA626" t="s"/>
      <c r="BB626" t="n">
        <v>146337</v>
      </c>
      <c r="BC626" t="n">
        <v>13.348453</v>
      </c>
      <c r="BD626" t="n">
        <v>52.49826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1</v>
      </c>
      <c r="E627" t="s">
        <v>1092</v>
      </c>
      <c r="F627" t="n">
        <v>974677</v>
      </c>
      <c r="G627" t="s">
        <v>74</v>
      </c>
      <c r="H627" t="s">
        <v>75</v>
      </c>
      <c r="I627" t="s"/>
      <c r="J627" t="s">
        <v>74</v>
      </c>
      <c r="K627" t="n">
        <v>183</v>
      </c>
      <c r="L627" t="s">
        <v>76</v>
      </c>
      <c r="M627" t="s"/>
      <c r="N627" t="s">
        <v>1097</v>
      </c>
      <c r="O627" t="s">
        <v>78</v>
      </c>
      <c r="P627" t="s">
        <v>1094</v>
      </c>
      <c r="Q627" t="s"/>
      <c r="R627" t="s">
        <v>350</v>
      </c>
      <c r="S627" t="s">
        <v>703</v>
      </c>
      <c r="T627" t="s">
        <v>82</v>
      </c>
      <c r="U627" t="s"/>
      <c r="V627" t="s">
        <v>83</v>
      </c>
      <c r="W627" t="s">
        <v>98</v>
      </c>
      <c r="X627" t="s"/>
      <c r="Y627" t="s">
        <v>85</v>
      </c>
      <c r="Z627">
        <f>HYPERLINK("https://hotelmonitor-cachepage.eclerx.com/savepage/tk_1543495023184152_sr_2095.html","info")</f>
        <v/>
      </c>
      <c r="AA627" t="n">
        <v>169096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88</v>
      </c>
      <c r="AO627" t="s"/>
      <c r="AP627" t="n">
        <v>247</v>
      </c>
      <c r="AQ627" t="s">
        <v>89</v>
      </c>
      <c r="AR627" t="s"/>
      <c r="AS627" t="s"/>
      <c r="AT627" t="s">
        <v>90</v>
      </c>
      <c r="AU627" t="s"/>
      <c r="AV627" t="s"/>
      <c r="AW627" t="s"/>
      <c r="AX627" t="s"/>
      <c r="AY627" t="n">
        <v>937989</v>
      </c>
      <c r="AZ627" t="s">
        <v>1095</v>
      </c>
      <c r="BA627" t="s"/>
      <c r="BB627" t="n">
        <v>146337</v>
      </c>
      <c r="BC627" t="n">
        <v>13.348453</v>
      </c>
      <c r="BD627" t="n">
        <v>52.49826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1</v>
      </c>
      <c r="E628" t="s">
        <v>1092</v>
      </c>
      <c r="F628" t="n">
        <v>974677</v>
      </c>
      <c r="G628" t="s">
        <v>74</v>
      </c>
      <c r="H628" t="s">
        <v>75</v>
      </c>
      <c r="I628" t="s"/>
      <c r="J628" t="s">
        <v>74</v>
      </c>
      <c r="K628" t="n">
        <v>183</v>
      </c>
      <c r="L628" t="s">
        <v>76</v>
      </c>
      <c r="M628" t="s"/>
      <c r="N628" t="s">
        <v>1097</v>
      </c>
      <c r="O628" t="s">
        <v>78</v>
      </c>
      <c r="P628" t="s">
        <v>1094</v>
      </c>
      <c r="Q628" t="s"/>
      <c r="R628" t="s">
        <v>350</v>
      </c>
      <c r="S628" t="s">
        <v>703</v>
      </c>
      <c r="T628" t="s">
        <v>82</v>
      </c>
      <c r="U628" t="s"/>
      <c r="V628" t="s">
        <v>83</v>
      </c>
      <c r="W628" t="s">
        <v>98</v>
      </c>
      <c r="X628" t="s"/>
      <c r="Y628" t="s">
        <v>85</v>
      </c>
      <c r="Z628">
        <f>HYPERLINK("https://hotelmonitor-cachepage.eclerx.com/savepage/tk_1543495023184152_sr_2095.html","info")</f>
        <v/>
      </c>
      <c r="AA628" t="n">
        <v>169096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88</v>
      </c>
      <c r="AO628" t="s"/>
      <c r="AP628" t="n">
        <v>247</v>
      </c>
      <c r="AQ628" t="s">
        <v>89</v>
      </c>
      <c r="AR628" t="s"/>
      <c r="AS628" t="s"/>
      <c r="AT628" t="s">
        <v>90</v>
      </c>
      <c r="AU628" t="s"/>
      <c r="AV628" t="s"/>
      <c r="AW628" t="s"/>
      <c r="AX628" t="s"/>
      <c r="AY628" t="n">
        <v>937989</v>
      </c>
      <c r="AZ628" t="s">
        <v>1095</v>
      </c>
      <c r="BA628" t="s"/>
      <c r="BB628" t="n">
        <v>146337</v>
      </c>
      <c r="BC628" t="n">
        <v>13.348453</v>
      </c>
      <c r="BD628" t="n">
        <v>52.49826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1</v>
      </c>
      <c r="E629" t="s">
        <v>1098</v>
      </c>
      <c r="F629" t="n">
        <v>3631636</v>
      </c>
      <c r="G629" t="s">
        <v>74</v>
      </c>
      <c r="H629" t="s">
        <v>75</v>
      </c>
      <c r="I629" t="s"/>
      <c r="J629" t="s">
        <v>74</v>
      </c>
      <c r="K629" t="n">
        <v>224.4</v>
      </c>
      <c r="L629" t="s">
        <v>76</v>
      </c>
      <c r="M629" t="s"/>
      <c r="N629" t="s">
        <v>1099</v>
      </c>
      <c r="O629" t="s">
        <v>78</v>
      </c>
      <c r="P629" t="s">
        <v>1100</v>
      </c>
      <c r="Q629" t="s"/>
      <c r="R629" t="s">
        <v>193</v>
      </c>
      <c r="S629" t="s">
        <v>1101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HYPERLINK("https://hotelmonitor-cachepage.eclerx.com/savepage/tk_1543495052060581_sr_2095.html","info")</f>
        <v/>
      </c>
      <c r="AA629" t="n">
        <v>276491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88</v>
      </c>
      <c r="AO629" t="s"/>
      <c r="AP629" t="n">
        <v>261</v>
      </c>
      <c r="AQ629" t="s">
        <v>89</v>
      </c>
      <c r="AR629" t="s"/>
      <c r="AS629" t="s"/>
      <c r="AT629" t="s">
        <v>90</v>
      </c>
      <c r="AU629" t="s"/>
      <c r="AV629" t="s"/>
      <c r="AW629" t="s"/>
      <c r="AX629" t="s"/>
      <c r="AY629" t="n">
        <v>937911</v>
      </c>
      <c r="AZ629" t="s">
        <v>1102</v>
      </c>
      <c r="BA629" t="s"/>
      <c r="BB629" t="n">
        <v>153403</v>
      </c>
      <c r="BC629" t="n">
        <v>13.3052</v>
      </c>
      <c r="BD629" t="n">
        <v>52.49949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1</v>
      </c>
      <c r="E630" t="s">
        <v>1103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124.2</v>
      </c>
      <c r="L630" t="s">
        <v>76</v>
      </c>
      <c r="M630" t="s"/>
      <c r="N630" t="s">
        <v>609</v>
      </c>
      <c r="O630" t="s">
        <v>78</v>
      </c>
      <c r="P630" t="s">
        <v>1103</v>
      </c>
      <c r="Q630" t="s"/>
      <c r="R630" t="s">
        <v>109</v>
      </c>
      <c r="S630" t="s">
        <v>1104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HYPERLINK("https://hotelmonitor-cachepage.eclerx.com/savepage/tk_15434948640912125_sr_2095.html","info")</f>
        <v/>
      </c>
      <c r="AA630" t="n">
        <v>-6796517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88</v>
      </c>
      <c r="AO630" t="s"/>
      <c r="AP630" t="n">
        <v>156</v>
      </c>
      <c r="AQ630" t="s">
        <v>89</v>
      </c>
      <c r="AR630" t="s"/>
      <c r="AS630" t="s"/>
      <c r="AT630" t="s">
        <v>90</v>
      </c>
      <c r="AU630" t="s"/>
      <c r="AV630" t="s"/>
      <c r="AW630" t="s"/>
      <c r="AX630" t="s"/>
      <c r="AY630" t="n">
        <v>6796517</v>
      </c>
      <c r="AZ630" t="s">
        <v>1105</v>
      </c>
      <c r="BA630" t="s"/>
      <c r="BB630" t="n">
        <v>36778</v>
      </c>
      <c r="BC630" t="n">
        <v>13.72588</v>
      </c>
      <c r="BD630" t="n">
        <v>52.42509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1</v>
      </c>
      <c r="E631" t="s">
        <v>1103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132</v>
      </c>
      <c r="L631" t="s">
        <v>76</v>
      </c>
      <c r="M631" t="s"/>
      <c r="N631" t="s">
        <v>169</v>
      </c>
      <c r="O631" t="s">
        <v>78</v>
      </c>
      <c r="P631" t="s">
        <v>1103</v>
      </c>
      <c r="Q631" t="s"/>
      <c r="R631" t="s">
        <v>109</v>
      </c>
      <c r="S631" t="s">
        <v>171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HYPERLINK("https://hotelmonitor-cachepage.eclerx.com/savepage/tk_15434948640912125_sr_2095.html","info")</f>
        <v/>
      </c>
      <c r="AA631" t="n">
        <v>-6796517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88</v>
      </c>
      <c r="AO631" t="s"/>
      <c r="AP631" t="n">
        <v>156</v>
      </c>
      <c r="AQ631" t="s">
        <v>89</v>
      </c>
      <c r="AR631" t="s"/>
      <c r="AS631" t="s"/>
      <c r="AT631" t="s">
        <v>90</v>
      </c>
      <c r="AU631" t="s"/>
      <c r="AV631" t="s"/>
      <c r="AW631" t="s"/>
      <c r="AX631" t="s"/>
      <c r="AY631" t="n">
        <v>6796517</v>
      </c>
      <c r="AZ631" t="s">
        <v>1105</v>
      </c>
      <c r="BA631" t="s"/>
      <c r="BB631" t="n">
        <v>36778</v>
      </c>
      <c r="BC631" t="n">
        <v>13.72588</v>
      </c>
      <c r="BD631" t="n">
        <v>52.42509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1</v>
      </c>
      <c r="E632" t="s">
        <v>1106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149.4</v>
      </c>
      <c r="L632" t="s">
        <v>76</v>
      </c>
      <c r="M632" t="s"/>
      <c r="N632" t="s">
        <v>121</v>
      </c>
      <c r="O632" t="s">
        <v>78</v>
      </c>
      <c r="P632" t="s">
        <v>1106</v>
      </c>
      <c r="Q632" t="s"/>
      <c r="R632" t="s">
        <v>109</v>
      </c>
      <c r="S632" t="s">
        <v>1107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HYPERLINK("https://hotelmonitor-cachepage.eclerx.com/savepage/tk_1543494955694557_sr_2095.html","info")</f>
        <v/>
      </c>
      <c r="AA632" t="n">
        <v>-6796559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88</v>
      </c>
      <c r="AO632" t="s"/>
      <c r="AP632" t="n">
        <v>210</v>
      </c>
      <c r="AQ632" t="s">
        <v>89</v>
      </c>
      <c r="AR632" t="s"/>
      <c r="AS632" t="s"/>
      <c r="AT632" t="s">
        <v>90</v>
      </c>
      <c r="AU632" t="s"/>
      <c r="AV632" t="s"/>
      <c r="AW632" t="s"/>
      <c r="AX632" t="s"/>
      <c r="AY632" t="n">
        <v>6796559</v>
      </c>
      <c r="AZ632" t="s">
        <v>1108</v>
      </c>
      <c r="BA632" t="s"/>
      <c r="BB632" t="n">
        <v>69833</v>
      </c>
      <c r="BC632" t="n">
        <v>13.408504</v>
      </c>
      <c r="BD632" t="n">
        <v>52.512184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1</v>
      </c>
      <c r="E633" t="s">
        <v>1106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166</v>
      </c>
      <c r="L633" t="s">
        <v>76</v>
      </c>
      <c r="M633" t="s"/>
      <c r="N633" t="s">
        <v>169</v>
      </c>
      <c r="O633" t="s">
        <v>78</v>
      </c>
      <c r="P633" t="s">
        <v>1106</v>
      </c>
      <c r="Q633" t="s"/>
      <c r="R633" t="s">
        <v>109</v>
      </c>
      <c r="S633" t="s">
        <v>99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HYPERLINK("https://hotelmonitor-cachepage.eclerx.com/savepage/tk_1543494955694557_sr_2095.html","info")</f>
        <v/>
      </c>
      <c r="AA633" t="n">
        <v>-6796559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88</v>
      </c>
      <c r="AO633" t="s"/>
      <c r="AP633" t="n">
        <v>210</v>
      </c>
      <c r="AQ633" t="s">
        <v>89</v>
      </c>
      <c r="AR633" t="s"/>
      <c r="AS633" t="s"/>
      <c r="AT633" t="s">
        <v>90</v>
      </c>
      <c r="AU633" t="s"/>
      <c r="AV633" t="s"/>
      <c r="AW633" t="s"/>
      <c r="AX633" t="s"/>
      <c r="AY633" t="n">
        <v>6796559</v>
      </c>
      <c r="AZ633" t="s">
        <v>1108</v>
      </c>
      <c r="BA633" t="s"/>
      <c r="BB633" t="n">
        <v>69833</v>
      </c>
      <c r="BC633" t="n">
        <v>13.408504</v>
      </c>
      <c r="BD633" t="n">
        <v>52.512184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1</v>
      </c>
      <c r="E634" t="s">
        <v>1106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162.9</v>
      </c>
      <c r="L634" t="s">
        <v>76</v>
      </c>
      <c r="M634" t="s"/>
      <c r="N634" t="s">
        <v>1109</v>
      </c>
      <c r="O634" t="s">
        <v>78</v>
      </c>
      <c r="P634" t="s">
        <v>1106</v>
      </c>
      <c r="Q634" t="s"/>
      <c r="R634" t="s">
        <v>109</v>
      </c>
      <c r="S634" t="s">
        <v>1110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HYPERLINK("https://hotelmonitor-cachepage.eclerx.com/savepage/tk_1543494955694557_sr_2095.html","info")</f>
        <v/>
      </c>
      <c r="AA634" t="n">
        <v>-6796559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88</v>
      </c>
      <c r="AO634" t="s"/>
      <c r="AP634" t="n">
        <v>210</v>
      </c>
      <c r="AQ634" t="s">
        <v>89</v>
      </c>
      <c r="AR634" t="s"/>
      <c r="AS634" t="s"/>
      <c r="AT634" t="s">
        <v>90</v>
      </c>
      <c r="AU634" t="s"/>
      <c r="AV634" t="s"/>
      <c r="AW634" t="s"/>
      <c r="AX634" t="s"/>
      <c r="AY634" t="n">
        <v>6796559</v>
      </c>
      <c r="AZ634" t="s">
        <v>1108</v>
      </c>
      <c r="BA634" t="s"/>
      <c r="BB634" t="n">
        <v>69833</v>
      </c>
      <c r="BC634" t="n">
        <v>13.408504</v>
      </c>
      <c r="BD634" t="n">
        <v>52.512184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1</v>
      </c>
      <c r="E635" t="s">
        <v>1106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181</v>
      </c>
      <c r="L635" t="s">
        <v>76</v>
      </c>
      <c r="M635" t="s"/>
      <c r="N635" t="s">
        <v>1109</v>
      </c>
      <c r="O635" t="s">
        <v>78</v>
      </c>
      <c r="P635" t="s">
        <v>1106</v>
      </c>
      <c r="Q635" t="s"/>
      <c r="R635" t="s">
        <v>109</v>
      </c>
      <c r="S635" t="s">
        <v>164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HYPERLINK("https://hotelmonitor-cachepage.eclerx.com/savepage/tk_1543494955694557_sr_2095.html","info")</f>
        <v/>
      </c>
      <c r="AA635" t="n">
        <v>-6796559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88</v>
      </c>
      <c r="AO635" t="s"/>
      <c r="AP635" t="n">
        <v>210</v>
      </c>
      <c r="AQ635" t="s">
        <v>89</v>
      </c>
      <c r="AR635" t="s"/>
      <c r="AS635" t="s"/>
      <c r="AT635" t="s">
        <v>90</v>
      </c>
      <c r="AU635" t="s"/>
      <c r="AV635" t="s"/>
      <c r="AW635" t="s"/>
      <c r="AX635" t="s"/>
      <c r="AY635" t="n">
        <v>6796559</v>
      </c>
      <c r="AZ635" t="s">
        <v>1108</v>
      </c>
      <c r="BA635" t="s"/>
      <c r="BB635" t="n">
        <v>69833</v>
      </c>
      <c r="BC635" t="n">
        <v>13.408504</v>
      </c>
      <c r="BD635" t="n">
        <v>52.512184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1</v>
      </c>
      <c r="E636" t="s">
        <v>1106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183.6</v>
      </c>
      <c r="L636" t="s">
        <v>76</v>
      </c>
      <c r="M636" t="s"/>
      <c r="N636" t="s">
        <v>1111</v>
      </c>
      <c r="O636" t="s">
        <v>78</v>
      </c>
      <c r="P636" t="s">
        <v>1106</v>
      </c>
      <c r="Q636" t="s"/>
      <c r="R636" t="s">
        <v>109</v>
      </c>
      <c r="S636" t="s">
        <v>1112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HYPERLINK("https://hotelmonitor-cachepage.eclerx.com/savepage/tk_1543494955694557_sr_2095.html","info")</f>
        <v/>
      </c>
      <c r="AA636" t="n">
        <v>-6796559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88</v>
      </c>
      <c r="AO636" t="s"/>
      <c r="AP636" t="n">
        <v>210</v>
      </c>
      <c r="AQ636" t="s">
        <v>89</v>
      </c>
      <c r="AR636" t="s"/>
      <c r="AS636" t="s"/>
      <c r="AT636" t="s">
        <v>90</v>
      </c>
      <c r="AU636" t="s"/>
      <c r="AV636" t="s"/>
      <c r="AW636" t="s"/>
      <c r="AX636" t="s"/>
      <c r="AY636" t="n">
        <v>6796559</v>
      </c>
      <c r="AZ636" t="s">
        <v>1108</v>
      </c>
      <c r="BA636" t="s"/>
      <c r="BB636" t="n">
        <v>69833</v>
      </c>
      <c r="BC636" t="n">
        <v>13.408504</v>
      </c>
      <c r="BD636" t="n">
        <v>52.512184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1</v>
      </c>
      <c r="E637" t="s">
        <v>1106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201</v>
      </c>
      <c r="L637" t="s">
        <v>76</v>
      </c>
      <c r="M637" t="s"/>
      <c r="N637" t="s">
        <v>259</v>
      </c>
      <c r="O637" t="s">
        <v>78</v>
      </c>
      <c r="P637" t="s">
        <v>1106</v>
      </c>
      <c r="Q637" t="s"/>
      <c r="R637" t="s">
        <v>109</v>
      </c>
      <c r="S637" t="s">
        <v>588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HYPERLINK("https://hotelmonitor-cachepage.eclerx.com/savepage/tk_1543494955694557_sr_2095.html","info")</f>
        <v/>
      </c>
      <c r="AA637" t="n">
        <v>-6796559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88</v>
      </c>
      <c r="AO637" t="s"/>
      <c r="AP637" t="n">
        <v>210</v>
      </c>
      <c r="AQ637" t="s">
        <v>89</v>
      </c>
      <c r="AR637" t="s"/>
      <c r="AS637" t="s"/>
      <c r="AT637" t="s">
        <v>90</v>
      </c>
      <c r="AU637" t="s"/>
      <c r="AV637" t="s"/>
      <c r="AW637" t="s"/>
      <c r="AX637" t="s"/>
      <c r="AY637" t="n">
        <v>6796559</v>
      </c>
      <c r="AZ637" t="s">
        <v>1108</v>
      </c>
      <c r="BA637" t="s"/>
      <c r="BB637" t="n">
        <v>69833</v>
      </c>
      <c r="BC637" t="n">
        <v>13.408504</v>
      </c>
      <c r="BD637" t="n">
        <v>52.512184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1</v>
      </c>
      <c r="E638" t="s">
        <v>1106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223.8</v>
      </c>
      <c r="L638" t="s">
        <v>76</v>
      </c>
      <c r="M638" t="s"/>
      <c r="N638" t="s">
        <v>1111</v>
      </c>
      <c r="O638" t="s">
        <v>78</v>
      </c>
      <c r="P638" t="s">
        <v>1106</v>
      </c>
      <c r="Q638" t="s"/>
      <c r="R638" t="s">
        <v>109</v>
      </c>
      <c r="S638" t="s">
        <v>1113</v>
      </c>
      <c r="T638" t="s">
        <v>82</v>
      </c>
      <c r="U638" t="s"/>
      <c r="V638" t="s">
        <v>83</v>
      </c>
      <c r="W638" t="s">
        <v>98</v>
      </c>
      <c r="X638" t="s"/>
      <c r="Y638" t="s">
        <v>85</v>
      </c>
      <c r="Z638">
        <f>HYPERLINK("https://hotelmonitor-cachepage.eclerx.com/savepage/tk_1543494955694557_sr_2095.html","info")</f>
        <v/>
      </c>
      <c r="AA638" t="n">
        <v>-6796559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88</v>
      </c>
      <c r="AO638" t="s"/>
      <c r="AP638" t="n">
        <v>210</v>
      </c>
      <c r="AQ638" t="s">
        <v>89</v>
      </c>
      <c r="AR638" t="s"/>
      <c r="AS638" t="s"/>
      <c r="AT638" t="s">
        <v>90</v>
      </c>
      <c r="AU638" t="s"/>
      <c r="AV638" t="s"/>
      <c r="AW638" t="s"/>
      <c r="AX638" t="s"/>
      <c r="AY638" t="n">
        <v>6796559</v>
      </c>
      <c r="AZ638" t="s">
        <v>1108</v>
      </c>
      <c r="BA638" t="s"/>
      <c r="BB638" t="n">
        <v>69833</v>
      </c>
      <c r="BC638" t="n">
        <v>13.408504</v>
      </c>
      <c r="BD638" t="n">
        <v>52.512184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1</v>
      </c>
      <c r="E639" t="s">
        <v>1114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219</v>
      </c>
      <c r="L639" t="s">
        <v>76</v>
      </c>
      <c r="M639" t="s"/>
      <c r="N639" t="s">
        <v>102</v>
      </c>
      <c r="O639" t="s">
        <v>78</v>
      </c>
      <c r="P639" t="s">
        <v>1114</v>
      </c>
      <c r="Q639" t="s"/>
      <c r="R639" t="s">
        <v>193</v>
      </c>
      <c r="S639" t="s">
        <v>1090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HYPERLINK("https://hotelmonitor-cachepage.eclerx.com/savepage/tk_15434949513191056_sr_2095.html","info")</f>
        <v/>
      </c>
      <c r="AA639" t="n">
        <v>-2950771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88</v>
      </c>
      <c r="AO639" t="s"/>
      <c r="AP639" t="n">
        <v>207</v>
      </c>
      <c r="AQ639" t="s">
        <v>89</v>
      </c>
      <c r="AR639" t="s"/>
      <c r="AS639" t="s"/>
      <c r="AT639" t="s">
        <v>90</v>
      </c>
      <c r="AU639" t="s"/>
      <c r="AV639" t="s"/>
      <c r="AW639" t="s"/>
      <c r="AX639" t="s"/>
      <c r="AY639" t="n">
        <v>2950771</v>
      </c>
      <c r="AZ639" t="s">
        <v>1115</v>
      </c>
      <c r="BA639" t="s"/>
      <c r="BB639" t="n">
        <v>40392</v>
      </c>
      <c r="BC639" t="n">
        <v>13.274164</v>
      </c>
      <c r="BD639" t="n">
        <v>52.479907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1</v>
      </c>
      <c r="E640" t="s">
        <v>1114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277</v>
      </c>
      <c r="L640" t="s">
        <v>76</v>
      </c>
      <c r="M640" t="s"/>
      <c r="N640" t="s">
        <v>289</v>
      </c>
      <c r="O640" t="s">
        <v>78</v>
      </c>
      <c r="P640" t="s">
        <v>1114</v>
      </c>
      <c r="Q640" t="s"/>
      <c r="R640" t="s">
        <v>193</v>
      </c>
      <c r="S640" t="s">
        <v>1116</v>
      </c>
      <c r="T640" t="s">
        <v>82</v>
      </c>
      <c r="U640" t="s"/>
      <c r="V640" t="s">
        <v>83</v>
      </c>
      <c r="W640" t="s">
        <v>98</v>
      </c>
      <c r="X640" t="s"/>
      <c r="Y640" t="s">
        <v>85</v>
      </c>
      <c r="Z640">
        <f>HYPERLINK("https://hotelmonitor-cachepage.eclerx.com/savepage/tk_15434949513191056_sr_2095.html","info")</f>
        <v/>
      </c>
      <c r="AA640" t="n">
        <v>-2950771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88</v>
      </c>
      <c r="AO640" t="s"/>
      <c r="AP640" t="n">
        <v>207</v>
      </c>
      <c r="AQ640" t="s">
        <v>89</v>
      </c>
      <c r="AR640" t="s"/>
      <c r="AS640" t="s"/>
      <c r="AT640" t="s">
        <v>90</v>
      </c>
      <c r="AU640" t="s"/>
      <c r="AV640" t="s"/>
      <c r="AW640" t="s"/>
      <c r="AX640" t="s"/>
      <c r="AY640" t="n">
        <v>2950771</v>
      </c>
      <c r="AZ640" t="s">
        <v>1115</v>
      </c>
      <c r="BA640" t="s"/>
      <c r="BB640" t="n">
        <v>40392</v>
      </c>
      <c r="BC640" t="n">
        <v>13.274164</v>
      </c>
      <c r="BD640" t="n">
        <v>52.479907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1</v>
      </c>
      <c r="E641" t="s">
        <v>1114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610</v>
      </c>
      <c r="L641" t="s">
        <v>76</v>
      </c>
      <c r="M641" t="s"/>
      <c r="N641" t="s">
        <v>396</v>
      </c>
      <c r="O641" t="s">
        <v>78</v>
      </c>
      <c r="P641" t="s">
        <v>1114</v>
      </c>
      <c r="Q641" t="s"/>
      <c r="R641" t="s">
        <v>193</v>
      </c>
      <c r="S641" t="s">
        <v>1117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HYPERLINK("https://hotelmonitor-cachepage.eclerx.com/savepage/tk_15434949513191056_sr_2095.html","info")</f>
        <v/>
      </c>
      <c r="AA641" t="n">
        <v>-2950771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88</v>
      </c>
      <c r="AO641" t="s"/>
      <c r="AP641" t="n">
        <v>207</v>
      </c>
      <c r="AQ641" t="s">
        <v>89</v>
      </c>
      <c r="AR641" t="s"/>
      <c r="AS641" t="s"/>
      <c r="AT641" t="s">
        <v>90</v>
      </c>
      <c r="AU641" t="s"/>
      <c r="AV641" t="s"/>
      <c r="AW641" t="s"/>
      <c r="AX641" t="s"/>
      <c r="AY641" t="n">
        <v>2950771</v>
      </c>
      <c r="AZ641" t="s">
        <v>1115</v>
      </c>
      <c r="BA641" t="s"/>
      <c r="BB641" t="n">
        <v>40392</v>
      </c>
      <c r="BC641" t="n">
        <v>13.274164</v>
      </c>
      <c r="BD641" t="n">
        <v>52.479907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1</v>
      </c>
      <c r="E642" t="s">
        <v>1114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668</v>
      </c>
      <c r="L642" t="s">
        <v>76</v>
      </c>
      <c r="M642" t="s"/>
      <c r="N642" t="s">
        <v>396</v>
      </c>
      <c r="O642" t="s">
        <v>78</v>
      </c>
      <c r="P642" t="s">
        <v>1114</v>
      </c>
      <c r="Q642" t="s"/>
      <c r="R642" t="s">
        <v>193</v>
      </c>
      <c r="S642" t="s">
        <v>1118</v>
      </c>
      <c r="T642" t="s">
        <v>82</v>
      </c>
      <c r="U642" t="s"/>
      <c r="V642" t="s">
        <v>83</v>
      </c>
      <c r="W642" t="s">
        <v>98</v>
      </c>
      <c r="X642" t="s"/>
      <c r="Y642" t="s">
        <v>85</v>
      </c>
      <c r="Z642">
        <f>HYPERLINK("https://hotelmonitor-cachepage.eclerx.com/savepage/tk_15434949513191056_sr_2095.html","info")</f>
        <v/>
      </c>
      <c r="AA642" t="n">
        <v>-2950771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88</v>
      </c>
      <c r="AO642" t="s"/>
      <c r="AP642" t="n">
        <v>207</v>
      </c>
      <c r="AQ642" t="s">
        <v>89</v>
      </c>
      <c r="AR642" t="s"/>
      <c r="AS642" t="s"/>
      <c r="AT642" t="s">
        <v>90</v>
      </c>
      <c r="AU642" t="s"/>
      <c r="AV642" t="s"/>
      <c r="AW642" t="s"/>
      <c r="AX642" t="s"/>
      <c r="AY642" t="n">
        <v>2950771</v>
      </c>
      <c r="AZ642" t="s">
        <v>1115</v>
      </c>
      <c r="BA642" t="s"/>
      <c r="BB642" t="n">
        <v>40392</v>
      </c>
      <c r="BC642" t="n">
        <v>13.274164</v>
      </c>
      <c r="BD642" t="n">
        <v>52.479907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1</v>
      </c>
      <c r="E643" t="s">
        <v>1119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66.72</v>
      </c>
      <c r="L643" t="s">
        <v>76</v>
      </c>
      <c r="M643" t="s"/>
      <c r="N643" t="s">
        <v>121</v>
      </c>
      <c r="O643" t="s">
        <v>78</v>
      </c>
      <c r="P643" t="s">
        <v>1119</v>
      </c>
      <c r="Q643" t="s"/>
      <c r="R643" t="s">
        <v>80</v>
      </c>
      <c r="S643" t="s">
        <v>1120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HYPERLINK("https://hotelmonitor-cachepage.eclerx.com/savepage/tk_15434946868890896_sr_2095.html","info")</f>
        <v/>
      </c>
      <c r="AA643" t="n">
        <v>-6796569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88</v>
      </c>
      <c r="AO643" t="s"/>
      <c r="AP643" t="n">
        <v>55</v>
      </c>
      <c r="AQ643" t="s">
        <v>89</v>
      </c>
      <c r="AR643" t="s"/>
      <c r="AS643" t="s"/>
      <c r="AT643" t="s">
        <v>90</v>
      </c>
      <c r="AU643" t="s"/>
      <c r="AV643" t="s"/>
      <c r="AW643" t="s"/>
      <c r="AX643" t="s"/>
      <c r="AY643" t="n">
        <v>6796569</v>
      </c>
      <c r="AZ643" t="s">
        <v>1121</v>
      </c>
      <c r="BA643" t="s"/>
      <c r="BB643" t="n">
        <v>3194</v>
      </c>
      <c r="BC643" t="n">
        <v>13.30372</v>
      </c>
      <c r="BD643" t="n">
        <v>52.49586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1</v>
      </c>
      <c r="E644" t="s">
        <v>1119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78.5</v>
      </c>
      <c r="L644" t="s">
        <v>76</v>
      </c>
      <c r="M644" t="s"/>
      <c r="N644" t="s">
        <v>102</v>
      </c>
      <c r="O644" t="s">
        <v>78</v>
      </c>
      <c r="P644" t="s">
        <v>1119</v>
      </c>
      <c r="Q644" t="s"/>
      <c r="R644" t="s">
        <v>80</v>
      </c>
      <c r="S644" t="s">
        <v>1122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HYPERLINK("https://hotelmonitor-cachepage.eclerx.com/savepage/tk_15434946868890896_sr_2095.html","info")</f>
        <v/>
      </c>
      <c r="AA644" t="n">
        <v>-6796569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88</v>
      </c>
      <c r="AO644" t="s"/>
      <c r="AP644" t="n">
        <v>55</v>
      </c>
      <c r="AQ644" t="s">
        <v>89</v>
      </c>
      <c r="AR644" t="s"/>
      <c r="AS644" t="s"/>
      <c r="AT644" t="s">
        <v>90</v>
      </c>
      <c r="AU644" t="s"/>
      <c r="AV644" t="s"/>
      <c r="AW644" t="s"/>
      <c r="AX644" t="s"/>
      <c r="AY644" t="n">
        <v>6796569</v>
      </c>
      <c r="AZ644" t="s">
        <v>1121</v>
      </c>
      <c r="BA644" t="s"/>
      <c r="BB644" t="n">
        <v>3194</v>
      </c>
      <c r="BC644" t="n">
        <v>13.30372</v>
      </c>
      <c r="BD644" t="n">
        <v>52.49586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1</v>
      </c>
      <c r="E645" t="s">
        <v>1119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88.5</v>
      </c>
      <c r="L645" t="s">
        <v>76</v>
      </c>
      <c r="M645" t="s"/>
      <c r="N645" t="s">
        <v>161</v>
      </c>
      <c r="O645" t="s">
        <v>78</v>
      </c>
      <c r="P645" t="s">
        <v>1119</v>
      </c>
      <c r="Q645" t="s"/>
      <c r="R645" t="s">
        <v>80</v>
      </c>
      <c r="S645" t="s">
        <v>1123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HYPERLINK("https://hotelmonitor-cachepage.eclerx.com/savepage/tk_15434946868890896_sr_2095.html","info")</f>
        <v/>
      </c>
      <c r="AA645" t="n">
        <v>-6796569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88</v>
      </c>
      <c r="AO645" t="s"/>
      <c r="AP645" t="n">
        <v>55</v>
      </c>
      <c r="AQ645" t="s">
        <v>89</v>
      </c>
      <c r="AR645" t="s"/>
      <c r="AS645" t="s"/>
      <c r="AT645" t="s">
        <v>90</v>
      </c>
      <c r="AU645" t="s"/>
      <c r="AV645" t="s"/>
      <c r="AW645" t="s"/>
      <c r="AX645" t="s"/>
      <c r="AY645" t="n">
        <v>6796569</v>
      </c>
      <c r="AZ645" t="s">
        <v>1121</v>
      </c>
      <c r="BA645" t="s"/>
      <c r="BB645" t="n">
        <v>3194</v>
      </c>
      <c r="BC645" t="n">
        <v>13.30372</v>
      </c>
      <c r="BD645" t="n">
        <v>52.49586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1</v>
      </c>
      <c r="E646" t="s">
        <v>1124</v>
      </c>
      <c r="F646" t="n">
        <v>3631619</v>
      </c>
      <c r="G646" t="s">
        <v>74</v>
      </c>
      <c r="H646" t="s">
        <v>75</v>
      </c>
      <c r="I646" t="s"/>
      <c r="J646" t="s">
        <v>74</v>
      </c>
      <c r="K646" t="n">
        <v>82</v>
      </c>
      <c r="L646" t="s">
        <v>76</v>
      </c>
      <c r="M646" t="s"/>
      <c r="N646" t="s">
        <v>121</v>
      </c>
      <c r="O646" t="s">
        <v>78</v>
      </c>
      <c r="P646" t="s">
        <v>1125</v>
      </c>
      <c r="Q646" t="s"/>
      <c r="R646" t="s">
        <v>80</v>
      </c>
      <c r="S646" t="s">
        <v>1126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HYPERLINK("https://hotelmonitor-cachepage.eclerx.com/savepage/tk_15434947892177002_sr_2095.html","info")</f>
        <v/>
      </c>
      <c r="AA646" t="n">
        <v>275313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88</v>
      </c>
      <c r="AO646" t="s"/>
      <c r="AP646" t="n">
        <v>111</v>
      </c>
      <c r="AQ646" t="s">
        <v>89</v>
      </c>
      <c r="AR646" t="s"/>
      <c r="AS646" t="s"/>
      <c r="AT646" t="s">
        <v>90</v>
      </c>
      <c r="AU646" t="s"/>
      <c r="AV646" t="s"/>
      <c r="AW646" t="s"/>
      <c r="AX646" t="s"/>
      <c r="AY646" t="n">
        <v>2071487</v>
      </c>
      <c r="AZ646" t="s">
        <v>1127</v>
      </c>
      <c r="BA646" t="s"/>
      <c r="BB646" t="n">
        <v>36727</v>
      </c>
      <c r="BC646" t="n">
        <v>13.57841</v>
      </c>
      <c r="BD646" t="n">
        <v>52.44746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1</v>
      </c>
      <c r="E647" t="s">
        <v>1124</v>
      </c>
      <c r="F647" t="n">
        <v>3631619</v>
      </c>
      <c r="G647" t="s">
        <v>74</v>
      </c>
      <c r="H647" t="s">
        <v>75</v>
      </c>
      <c r="I647" t="s"/>
      <c r="J647" t="s">
        <v>74</v>
      </c>
      <c r="K647" t="n">
        <v>90</v>
      </c>
      <c r="L647" t="s">
        <v>76</v>
      </c>
      <c r="M647" t="s"/>
      <c r="N647" t="s">
        <v>169</v>
      </c>
      <c r="O647" t="s">
        <v>78</v>
      </c>
      <c r="P647" t="s">
        <v>1125</v>
      </c>
      <c r="Q647" t="s"/>
      <c r="R647" t="s">
        <v>80</v>
      </c>
      <c r="S647" t="s">
        <v>500</v>
      </c>
      <c r="T647" t="s">
        <v>82</v>
      </c>
      <c r="U647" t="s"/>
      <c r="V647" t="s">
        <v>83</v>
      </c>
      <c r="W647" t="s">
        <v>98</v>
      </c>
      <c r="X647" t="s"/>
      <c r="Y647" t="s">
        <v>85</v>
      </c>
      <c r="Z647">
        <f>HYPERLINK("https://hotelmonitor-cachepage.eclerx.com/savepage/tk_15434947892177002_sr_2095.html","info")</f>
        <v/>
      </c>
      <c r="AA647" t="n">
        <v>275313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88</v>
      </c>
      <c r="AO647" t="s"/>
      <c r="AP647" t="n">
        <v>111</v>
      </c>
      <c r="AQ647" t="s">
        <v>89</v>
      </c>
      <c r="AR647" t="s"/>
      <c r="AS647" t="s"/>
      <c r="AT647" t="s">
        <v>90</v>
      </c>
      <c r="AU647" t="s"/>
      <c r="AV647" t="s"/>
      <c r="AW647" t="s"/>
      <c r="AX647" t="s"/>
      <c r="AY647" t="n">
        <v>2071487</v>
      </c>
      <c r="AZ647" t="s">
        <v>1127</v>
      </c>
      <c r="BA647" t="s"/>
      <c r="BB647" t="n">
        <v>36727</v>
      </c>
      <c r="BC647" t="n">
        <v>13.57841</v>
      </c>
      <c r="BD647" t="n">
        <v>52.44746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1</v>
      </c>
      <c r="E648" t="s">
        <v>1128</v>
      </c>
      <c r="F648" t="n">
        <v>1429213</v>
      </c>
      <c r="G648" t="s">
        <v>74</v>
      </c>
      <c r="H648" t="s">
        <v>75</v>
      </c>
      <c r="I648" t="s"/>
      <c r="J648" t="s">
        <v>74</v>
      </c>
      <c r="K648" t="n">
        <v>193.2</v>
      </c>
      <c r="L648" t="s">
        <v>76</v>
      </c>
      <c r="M648" t="s"/>
      <c r="N648" t="s">
        <v>1129</v>
      </c>
      <c r="O648" t="s">
        <v>78</v>
      </c>
      <c r="P648" t="s">
        <v>1130</v>
      </c>
      <c r="Q648" t="s"/>
      <c r="R648" t="s">
        <v>109</v>
      </c>
      <c r="S648" t="s">
        <v>180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HYPERLINK("https://hotelmonitor-cachepage.eclerx.com/savepage/tk_15434949023578253_sr_2095.html","info")</f>
        <v/>
      </c>
      <c r="AA648" t="n">
        <v>216608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88</v>
      </c>
      <c r="AO648" t="s"/>
      <c r="AP648" t="n">
        <v>177</v>
      </c>
      <c r="AQ648" t="s">
        <v>89</v>
      </c>
      <c r="AR648" t="s"/>
      <c r="AS648" t="s"/>
      <c r="AT648" t="s">
        <v>90</v>
      </c>
      <c r="AU648" t="s"/>
      <c r="AV648" t="s"/>
      <c r="AW648" t="s"/>
      <c r="AX648" t="s"/>
      <c r="AY648" t="n">
        <v>1054995</v>
      </c>
      <c r="AZ648" t="s">
        <v>1131</v>
      </c>
      <c r="BA648" t="s"/>
      <c r="BB648" t="n">
        <v>552204</v>
      </c>
      <c r="BC648" t="n">
        <v>13.4171</v>
      </c>
      <c r="BD648" t="n">
        <v>52.52354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1</v>
      </c>
      <c r="E649" t="s">
        <v>1128</v>
      </c>
      <c r="F649" t="n">
        <v>1429213</v>
      </c>
      <c r="G649" t="s">
        <v>74</v>
      </c>
      <c r="H649" t="s">
        <v>75</v>
      </c>
      <c r="I649" t="s"/>
      <c r="J649" t="s">
        <v>74</v>
      </c>
      <c r="K649" t="n">
        <v>203.7</v>
      </c>
      <c r="L649" t="s">
        <v>76</v>
      </c>
      <c r="M649" t="s"/>
      <c r="N649" t="s">
        <v>1132</v>
      </c>
      <c r="O649" t="s">
        <v>78</v>
      </c>
      <c r="P649" t="s">
        <v>1130</v>
      </c>
      <c r="Q649" t="s"/>
      <c r="R649" t="s">
        <v>109</v>
      </c>
      <c r="S649" t="s">
        <v>1133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HYPERLINK("https://hotelmonitor-cachepage.eclerx.com/savepage/tk_15434949023578253_sr_2095.html","info")</f>
        <v/>
      </c>
      <c r="AA649" t="n">
        <v>216608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88</v>
      </c>
      <c r="AO649" t="s"/>
      <c r="AP649" t="n">
        <v>177</v>
      </c>
      <c r="AQ649" t="s">
        <v>89</v>
      </c>
      <c r="AR649" t="s"/>
      <c r="AS649" t="s"/>
      <c r="AT649" t="s">
        <v>90</v>
      </c>
      <c r="AU649" t="s"/>
      <c r="AV649" t="s"/>
      <c r="AW649" t="s"/>
      <c r="AX649" t="s"/>
      <c r="AY649" t="n">
        <v>1054995</v>
      </c>
      <c r="AZ649" t="s">
        <v>1131</v>
      </c>
      <c r="BA649" t="s"/>
      <c r="BB649" t="n">
        <v>552204</v>
      </c>
      <c r="BC649" t="n">
        <v>13.4171</v>
      </c>
      <c r="BD649" t="n">
        <v>52.52354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1</v>
      </c>
      <c r="E650" t="s">
        <v>1128</v>
      </c>
      <c r="F650" t="n">
        <v>1429213</v>
      </c>
      <c r="G650" t="s">
        <v>74</v>
      </c>
      <c r="H650" t="s">
        <v>75</v>
      </c>
      <c r="I650" t="s"/>
      <c r="J650" t="s">
        <v>74</v>
      </c>
      <c r="K650" t="n">
        <v>218.4</v>
      </c>
      <c r="L650" t="s">
        <v>76</v>
      </c>
      <c r="M650" t="s"/>
      <c r="N650" t="s">
        <v>1129</v>
      </c>
      <c r="O650" t="s">
        <v>78</v>
      </c>
      <c r="P650" t="s">
        <v>1130</v>
      </c>
      <c r="Q650" t="s"/>
      <c r="R650" t="s">
        <v>109</v>
      </c>
      <c r="S650" t="s">
        <v>1134</v>
      </c>
      <c r="T650" t="s">
        <v>82</v>
      </c>
      <c r="U650" t="s"/>
      <c r="V650" t="s">
        <v>83</v>
      </c>
      <c r="W650" t="s">
        <v>98</v>
      </c>
      <c r="X650" t="s"/>
      <c r="Y650" t="s">
        <v>85</v>
      </c>
      <c r="Z650">
        <f>HYPERLINK("https://hotelmonitor-cachepage.eclerx.com/savepage/tk_15434949023578253_sr_2095.html","info")</f>
        <v/>
      </c>
      <c r="AA650" t="n">
        <v>216608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88</v>
      </c>
      <c r="AO650" t="s"/>
      <c r="AP650" t="n">
        <v>177</v>
      </c>
      <c r="AQ650" t="s">
        <v>89</v>
      </c>
      <c r="AR650" t="s"/>
      <c r="AS650" t="s"/>
      <c r="AT650" t="s">
        <v>90</v>
      </c>
      <c r="AU650" t="s"/>
      <c r="AV650" t="s"/>
      <c r="AW650" t="s"/>
      <c r="AX650" t="s"/>
      <c r="AY650" t="n">
        <v>1054995</v>
      </c>
      <c r="AZ650" t="s">
        <v>1131</v>
      </c>
      <c r="BA650" t="s"/>
      <c r="BB650" t="n">
        <v>552204</v>
      </c>
      <c r="BC650" t="n">
        <v>13.4171</v>
      </c>
      <c r="BD650" t="n">
        <v>52.52354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1</v>
      </c>
      <c r="E651" t="s">
        <v>1128</v>
      </c>
      <c r="F651" t="n">
        <v>1429213</v>
      </c>
      <c r="G651" t="s">
        <v>74</v>
      </c>
      <c r="H651" t="s">
        <v>75</v>
      </c>
      <c r="I651" t="s"/>
      <c r="J651" t="s">
        <v>74</v>
      </c>
      <c r="K651" t="n">
        <v>228.9</v>
      </c>
      <c r="L651" t="s">
        <v>76</v>
      </c>
      <c r="M651" t="s"/>
      <c r="N651" t="s">
        <v>1132</v>
      </c>
      <c r="O651" t="s">
        <v>78</v>
      </c>
      <c r="P651" t="s">
        <v>1130</v>
      </c>
      <c r="Q651" t="s"/>
      <c r="R651" t="s">
        <v>109</v>
      </c>
      <c r="S651" t="s">
        <v>1135</v>
      </c>
      <c r="T651" t="s">
        <v>82</v>
      </c>
      <c r="U651" t="s"/>
      <c r="V651" t="s">
        <v>83</v>
      </c>
      <c r="W651" t="s">
        <v>98</v>
      </c>
      <c r="X651" t="s"/>
      <c r="Y651" t="s">
        <v>85</v>
      </c>
      <c r="Z651">
        <f>HYPERLINK("https://hotelmonitor-cachepage.eclerx.com/savepage/tk_15434949023578253_sr_2095.html","info")</f>
        <v/>
      </c>
      <c r="AA651" t="n">
        <v>216608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88</v>
      </c>
      <c r="AO651" t="s"/>
      <c r="AP651" t="n">
        <v>177</v>
      </c>
      <c r="AQ651" t="s">
        <v>89</v>
      </c>
      <c r="AR651" t="s"/>
      <c r="AS651" t="s"/>
      <c r="AT651" t="s">
        <v>90</v>
      </c>
      <c r="AU651" t="s"/>
      <c r="AV651" t="s"/>
      <c r="AW651" t="s"/>
      <c r="AX651" t="s"/>
      <c r="AY651" t="n">
        <v>1054995</v>
      </c>
      <c r="AZ651" t="s">
        <v>1131</v>
      </c>
      <c r="BA651" t="s"/>
      <c r="BB651" t="n">
        <v>552204</v>
      </c>
      <c r="BC651" t="n">
        <v>13.4171</v>
      </c>
      <c r="BD651" t="n">
        <v>52.52354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1</v>
      </c>
      <c r="E652" t="s">
        <v>1136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100.8</v>
      </c>
      <c r="L652" t="s">
        <v>76</v>
      </c>
      <c r="M652" t="s"/>
      <c r="N652" t="s">
        <v>121</v>
      </c>
      <c r="O652" t="s">
        <v>78</v>
      </c>
      <c r="P652" t="s">
        <v>1136</v>
      </c>
      <c r="Q652" t="s"/>
      <c r="R652" t="s">
        <v>109</v>
      </c>
      <c r="S652" t="s">
        <v>1137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HYPERLINK("https://hotelmonitor-cachepage.eclerx.com/savepage/tk_15434947260125728_sr_2095.html","info")</f>
        <v/>
      </c>
      <c r="AA652" t="n">
        <v>-2071622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88</v>
      </c>
      <c r="AO652" t="s"/>
      <c r="AP652" t="n">
        <v>75</v>
      </c>
      <c r="AQ652" t="s">
        <v>89</v>
      </c>
      <c r="AR652" t="s"/>
      <c r="AS652" t="s"/>
      <c r="AT652" t="s">
        <v>90</v>
      </c>
      <c r="AU652" t="s"/>
      <c r="AV652" t="s"/>
      <c r="AW652" t="s"/>
      <c r="AX652" t="s"/>
      <c r="AY652" t="n">
        <v>2071622</v>
      </c>
      <c r="AZ652" t="s">
        <v>1138</v>
      </c>
      <c r="BA652" t="s"/>
      <c r="BB652" t="n">
        <v>2261</v>
      </c>
      <c r="BC652" t="n">
        <v>13.34869</v>
      </c>
      <c r="BD652" t="n">
        <v>52.60258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1</v>
      </c>
      <c r="E653" t="s">
        <v>1139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129</v>
      </c>
      <c r="L653" t="s">
        <v>76</v>
      </c>
      <c r="M653" t="s"/>
      <c r="N653" t="s">
        <v>169</v>
      </c>
      <c r="O653" t="s">
        <v>78</v>
      </c>
      <c r="P653" t="s">
        <v>1139</v>
      </c>
      <c r="Q653" t="s"/>
      <c r="R653" t="s">
        <v>109</v>
      </c>
      <c r="S653" t="s">
        <v>245</v>
      </c>
      <c r="T653" t="s">
        <v>82</v>
      </c>
      <c r="U653" t="s"/>
      <c r="V653" t="s">
        <v>83</v>
      </c>
      <c r="W653" t="s">
        <v>98</v>
      </c>
      <c r="X653" t="s"/>
      <c r="Y653" t="s">
        <v>85</v>
      </c>
      <c r="Z653">
        <f>HYPERLINK("https://hotelmonitor-cachepage.eclerx.com/savepage/tk_15434946664979699_sr_2095.html","info")</f>
        <v/>
      </c>
      <c r="AA653" t="n">
        <v>-2650903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88</v>
      </c>
      <c r="AO653" t="s"/>
      <c r="AP653" t="n">
        <v>42</v>
      </c>
      <c r="AQ653" t="s">
        <v>89</v>
      </c>
      <c r="AR653" t="s"/>
      <c r="AS653" t="s"/>
      <c r="AT653" t="s">
        <v>90</v>
      </c>
      <c r="AU653" t="s"/>
      <c r="AV653" t="s"/>
      <c r="AW653" t="s"/>
      <c r="AX653" t="s"/>
      <c r="AY653" t="n">
        <v>2650903</v>
      </c>
      <c r="AZ653" t="s">
        <v>1140</v>
      </c>
      <c r="BA653" t="s"/>
      <c r="BB653" t="n">
        <v>584085</v>
      </c>
      <c r="BC653" t="n">
        <v>13.32787</v>
      </c>
      <c r="BD653" t="n">
        <v>52.47379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1</v>
      </c>
      <c r="E654" t="s">
        <v>1139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139</v>
      </c>
      <c r="L654" t="s">
        <v>76</v>
      </c>
      <c r="M654" t="s"/>
      <c r="N654" t="s">
        <v>259</v>
      </c>
      <c r="O654" t="s">
        <v>78</v>
      </c>
      <c r="P654" t="s">
        <v>1139</v>
      </c>
      <c r="Q654" t="s"/>
      <c r="R654" t="s">
        <v>109</v>
      </c>
      <c r="S654" t="s">
        <v>247</v>
      </c>
      <c r="T654" t="s">
        <v>82</v>
      </c>
      <c r="U654" t="s"/>
      <c r="V654" t="s">
        <v>83</v>
      </c>
      <c r="W654" t="s">
        <v>98</v>
      </c>
      <c r="X654" t="s"/>
      <c r="Y654" t="s">
        <v>85</v>
      </c>
      <c r="Z654">
        <f>HYPERLINK("https://hotelmonitor-cachepage.eclerx.com/savepage/tk_15434946664979699_sr_2095.html","info")</f>
        <v/>
      </c>
      <c r="AA654" t="n">
        <v>-2650903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88</v>
      </c>
      <c r="AO654" t="s"/>
      <c r="AP654" t="n">
        <v>42</v>
      </c>
      <c r="AQ654" t="s">
        <v>89</v>
      </c>
      <c r="AR654" t="s"/>
      <c r="AS654" t="s"/>
      <c r="AT654" t="s">
        <v>90</v>
      </c>
      <c r="AU654" t="s"/>
      <c r="AV654" t="s"/>
      <c r="AW654" t="s"/>
      <c r="AX654" t="s"/>
      <c r="AY654" t="n">
        <v>2650903</v>
      </c>
      <c r="AZ654" t="s">
        <v>1140</v>
      </c>
      <c r="BA654" t="s"/>
      <c r="BB654" t="n">
        <v>584085</v>
      </c>
      <c r="BC654" t="n">
        <v>13.32787</v>
      </c>
      <c r="BD654" t="n">
        <v>52.47379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1</v>
      </c>
      <c r="E655" t="s">
        <v>1139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174</v>
      </c>
      <c r="L655" t="s">
        <v>76</v>
      </c>
      <c r="M655" t="s"/>
      <c r="N655" t="s">
        <v>309</v>
      </c>
      <c r="O655" t="s">
        <v>78</v>
      </c>
      <c r="P655" t="s">
        <v>1139</v>
      </c>
      <c r="Q655" t="s"/>
      <c r="R655" t="s">
        <v>109</v>
      </c>
      <c r="S655" t="s">
        <v>665</v>
      </c>
      <c r="T655" t="s">
        <v>82</v>
      </c>
      <c r="U655" t="s"/>
      <c r="V655" t="s">
        <v>83</v>
      </c>
      <c r="W655" t="s">
        <v>98</v>
      </c>
      <c r="X655" t="s"/>
      <c r="Y655" t="s">
        <v>85</v>
      </c>
      <c r="Z655">
        <f>HYPERLINK("https://hotelmonitor-cachepage.eclerx.com/savepage/tk_15434946664979699_sr_2095.html","info")</f>
        <v/>
      </c>
      <c r="AA655" t="n">
        <v>-2650903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88</v>
      </c>
      <c r="AO655" t="s"/>
      <c r="AP655" t="n">
        <v>42</v>
      </c>
      <c r="AQ655" t="s">
        <v>89</v>
      </c>
      <c r="AR655" t="s"/>
      <c r="AS655" t="s"/>
      <c r="AT655" t="s">
        <v>90</v>
      </c>
      <c r="AU655" t="s"/>
      <c r="AV655" t="s"/>
      <c r="AW655" t="s"/>
      <c r="AX655" t="s"/>
      <c r="AY655" t="n">
        <v>2650903</v>
      </c>
      <c r="AZ655" t="s">
        <v>1140</v>
      </c>
      <c r="BA655" t="s"/>
      <c r="BB655" t="n">
        <v>584085</v>
      </c>
      <c r="BC655" t="n">
        <v>13.32787</v>
      </c>
      <c r="BD655" t="n">
        <v>52.47379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1</v>
      </c>
      <c r="E656" t="s">
        <v>1141</v>
      </c>
      <c r="F656" t="n">
        <v>401959</v>
      </c>
      <c r="G656" t="s">
        <v>74</v>
      </c>
      <c r="H656" t="s">
        <v>75</v>
      </c>
      <c r="I656" t="s"/>
      <c r="J656" t="s">
        <v>74</v>
      </c>
      <c r="K656" t="n">
        <v>67</v>
      </c>
      <c r="L656" t="s">
        <v>76</v>
      </c>
      <c r="M656" t="s"/>
      <c r="N656" t="s">
        <v>121</v>
      </c>
      <c r="O656" t="s">
        <v>78</v>
      </c>
      <c r="P656" t="s">
        <v>1142</v>
      </c>
      <c r="Q656" t="s"/>
      <c r="R656" t="s">
        <v>80</v>
      </c>
      <c r="S656" t="s">
        <v>1143</v>
      </c>
      <c r="T656" t="s">
        <v>82</v>
      </c>
      <c r="U656" t="s"/>
      <c r="V656" t="s">
        <v>83</v>
      </c>
      <c r="W656" t="s">
        <v>98</v>
      </c>
      <c r="X656" t="s"/>
      <c r="Y656" t="s">
        <v>85</v>
      </c>
      <c r="Z656">
        <f>HYPERLINK("https://hotelmonitor-cachepage.eclerx.com/savepage/tk_15434948273105564_sr_2095.html","info")</f>
        <v/>
      </c>
      <c r="AA656" t="n">
        <v>113878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88</v>
      </c>
      <c r="AO656" t="s"/>
      <c r="AP656" t="n">
        <v>134</v>
      </c>
      <c r="AQ656" t="s">
        <v>89</v>
      </c>
      <c r="AR656" t="s"/>
      <c r="AS656" t="s"/>
      <c r="AT656" t="s">
        <v>90</v>
      </c>
      <c r="AU656" t="s"/>
      <c r="AV656" t="s"/>
      <c r="AW656" t="s"/>
      <c r="AX656" t="s"/>
      <c r="AY656" t="n">
        <v>1549293</v>
      </c>
      <c r="AZ656" t="s">
        <v>1144</v>
      </c>
      <c r="BA656" t="s"/>
      <c r="BB656" t="n">
        <v>60777</v>
      </c>
      <c r="BC656" t="n">
        <v>13.48511</v>
      </c>
      <c r="BD656" t="n">
        <v>52.52174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1</v>
      </c>
      <c r="E657" t="s">
        <v>1141</v>
      </c>
      <c r="F657" t="n">
        <v>401959</v>
      </c>
      <c r="G657" t="s">
        <v>74</v>
      </c>
      <c r="H657" t="s">
        <v>75</v>
      </c>
      <c r="I657" t="s"/>
      <c r="J657" t="s">
        <v>74</v>
      </c>
      <c r="K657" t="n">
        <v>74</v>
      </c>
      <c r="L657" t="s">
        <v>76</v>
      </c>
      <c r="M657" t="s"/>
      <c r="N657" t="s">
        <v>806</v>
      </c>
      <c r="O657" t="s">
        <v>78</v>
      </c>
      <c r="P657" t="s">
        <v>1142</v>
      </c>
      <c r="Q657" t="s"/>
      <c r="R657" t="s">
        <v>80</v>
      </c>
      <c r="S657" t="s">
        <v>762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HYPERLINK("https://hotelmonitor-cachepage.eclerx.com/savepage/tk_15434948273105564_sr_2095.html","info")</f>
        <v/>
      </c>
      <c r="AA657" t="n">
        <v>113878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88</v>
      </c>
      <c r="AO657" t="s"/>
      <c r="AP657" t="n">
        <v>134</v>
      </c>
      <c r="AQ657" t="s">
        <v>89</v>
      </c>
      <c r="AR657" t="s"/>
      <c r="AS657" t="s"/>
      <c r="AT657" t="s">
        <v>90</v>
      </c>
      <c r="AU657" t="s"/>
      <c r="AV657" t="s"/>
      <c r="AW657" t="s"/>
      <c r="AX657" t="s"/>
      <c r="AY657" t="n">
        <v>1549293</v>
      </c>
      <c r="AZ657" t="s">
        <v>1144</v>
      </c>
      <c r="BA657" t="s"/>
      <c r="BB657" t="n">
        <v>60777</v>
      </c>
      <c r="BC657" t="n">
        <v>13.48511</v>
      </c>
      <c r="BD657" t="n">
        <v>52.52174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1</v>
      </c>
      <c r="E658" t="s">
        <v>1145</v>
      </c>
      <c r="F658" t="n">
        <v>350441</v>
      </c>
      <c r="G658" t="s">
        <v>74</v>
      </c>
      <c r="H658" t="s">
        <v>75</v>
      </c>
      <c r="I658" t="s"/>
      <c r="J658" t="s">
        <v>74</v>
      </c>
      <c r="K658" t="n">
        <v>78</v>
      </c>
      <c r="L658" t="s">
        <v>76</v>
      </c>
      <c r="M658" t="s"/>
      <c r="N658" t="s">
        <v>102</v>
      </c>
      <c r="O658" t="s">
        <v>78</v>
      </c>
      <c r="P658" t="s">
        <v>1146</v>
      </c>
      <c r="Q658" t="s"/>
      <c r="R658" t="s">
        <v>727</v>
      </c>
      <c r="S658" t="s">
        <v>381</v>
      </c>
      <c r="T658" t="s">
        <v>82</v>
      </c>
      <c r="U658" t="s"/>
      <c r="V658" t="s">
        <v>83</v>
      </c>
      <c r="W658" t="s">
        <v>98</v>
      </c>
      <c r="X658" t="s"/>
      <c r="Y658" t="s">
        <v>85</v>
      </c>
      <c r="Z658">
        <f>HYPERLINK("https://hotelmonitor-cachepage.eclerx.com/savepage/tk_1543494793959349_sr_2095.html","info")</f>
        <v/>
      </c>
      <c r="AA658" t="n">
        <v>15975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88</v>
      </c>
      <c r="AO658" t="s"/>
      <c r="AP658" t="n">
        <v>114</v>
      </c>
      <c r="AQ658" t="s">
        <v>89</v>
      </c>
      <c r="AR658" t="s"/>
      <c r="AS658" t="s"/>
      <c r="AT658" t="s">
        <v>90</v>
      </c>
      <c r="AU658" t="s"/>
      <c r="AV658" t="s"/>
      <c r="AW658" t="s"/>
      <c r="AX658" t="s"/>
      <c r="AY658" t="n">
        <v>2222371</v>
      </c>
      <c r="AZ658" t="s">
        <v>1147</v>
      </c>
      <c r="BA658" t="s"/>
      <c r="BB658" t="n">
        <v>143092</v>
      </c>
      <c r="BC658" t="n">
        <v>13.45561</v>
      </c>
      <c r="BD658" t="n">
        <v>52.52971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1</v>
      </c>
      <c r="E659" t="s">
        <v>1148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129</v>
      </c>
      <c r="L659" t="s">
        <v>76</v>
      </c>
      <c r="M659" t="s"/>
      <c r="N659" t="s">
        <v>1149</v>
      </c>
      <c r="O659" t="s">
        <v>78</v>
      </c>
      <c r="P659" t="s">
        <v>1148</v>
      </c>
      <c r="Q659" t="s"/>
      <c r="R659" t="s">
        <v>109</v>
      </c>
      <c r="S659" t="s">
        <v>245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HYPERLINK("https://hotelmonitor-cachepage.eclerx.com/savepage/tk_15434946826112463_sr_2095.html","info")</f>
        <v/>
      </c>
      <c r="AA659" t="n">
        <v>-974871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88</v>
      </c>
      <c r="AO659" t="s"/>
      <c r="AP659" t="n">
        <v>52</v>
      </c>
      <c r="AQ659" t="s">
        <v>89</v>
      </c>
      <c r="AR659" t="s"/>
      <c r="AS659" t="s"/>
      <c r="AT659" t="s">
        <v>90</v>
      </c>
      <c r="AU659" t="s"/>
      <c r="AV659" t="s"/>
      <c r="AW659" t="s"/>
      <c r="AX659" t="s"/>
      <c r="AY659" t="n">
        <v>974871</v>
      </c>
      <c r="AZ659" t="s">
        <v>1150</v>
      </c>
      <c r="BA659" t="s"/>
      <c r="BB659" t="n">
        <v>6</v>
      </c>
      <c r="BC659" t="n">
        <v>13.273297</v>
      </c>
      <c r="BD659" t="n">
        <v>52.536032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1</v>
      </c>
      <c r="E660" t="s">
        <v>1148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144</v>
      </c>
      <c r="L660" t="s">
        <v>76</v>
      </c>
      <c r="M660" t="s"/>
      <c r="N660" t="s">
        <v>1151</v>
      </c>
      <c r="O660" t="s">
        <v>78</v>
      </c>
      <c r="P660" t="s">
        <v>1148</v>
      </c>
      <c r="Q660" t="s"/>
      <c r="R660" t="s">
        <v>109</v>
      </c>
      <c r="S660" t="s">
        <v>1152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HYPERLINK("https://hotelmonitor-cachepage.eclerx.com/savepage/tk_15434946826112463_sr_2095.html","info")</f>
        <v/>
      </c>
      <c r="AA660" t="n">
        <v>-974871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88</v>
      </c>
      <c r="AO660" t="s"/>
      <c r="AP660" t="n">
        <v>52</v>
      </c>
      <c r="AQ660" t="s">
        <v>89</v>
      </c>
      <c r="AR660" t="s"/>
      <c r="AS660" t="s"/>
      <c r="AT660" t="s">
        <v>90</v>
      </c>
      <c r="AU660" t="s"/>
      <c r="AV660" t="s"/>
      <c r="AW660" t="s"/>
      <c r="AX660" t="s"/>
      <c r="AY660" t="n">
        <v>974871</v>
      </c>
      <c r="AZ660" t="s">
        <v>1150</v>
      </c>
      <c r="BA660" t="s"/>
      <c r="BB660" t="n">
        <v>6</v>
      </c>
      <c r="BC660" t="n">
        <v>13.273297</v>
      </c>
      <c r="BD660" t="n">
        <v>52.536032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1</v>
      </c>
      <c r="E661" t="s">
        <v>1148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161</v>
      </c>
      <c r="L661" t="s">
        <v>76</v>
      </c>
      <c r="M661" t="s"/>
      <c r="N661" t="s">
        <v>1149</v>
      </c>
      <c r="O661" t="s">
        <v>78</v>
      </c>
      <c r="P661" t="s">
        <v>1148</v>
      </c>
      <c r="Q661" t="s"/>
      <c r="R661" t="s">
        <v>109</v>
      </c>
      <c r="S661" t="s">
        <v>97</v>
      </c>
      <c r="T661" t="s">
        <v>82</v>
      </c>
      <c r="U661" t="s"/>
      <c r="V661" t="s">
        <v>83</v>
      </c>
      <c r="W661" t="s">
        <v>98</v>
      </c>
      <c r="X661" t="s"/>
      <c r="Y661" t="s">
        <v>85</v>
      </c>
      <c r="Z661">
        <f>HYPERLINK("https://hotelmonitor-cachepage.eclerx.com/savepage/tk_15434946826112463_sr_2095.html","info")</f>
        <v/>
      </c>
      <c r="AA661" t="n">
        <v>-974871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88</v>
      </c>
      <c r="AO661" t="s"/>
      <c r="AP661" t="n">
        <v>52</v>
      </c>
      <c r="AQ661" t="s">
        <v>89</v>
      </c>
      <c r="AR661" t="s"/>
      <c r="AS661" t="s"/>
      <c r="AT661" t="s">
        <v>90</v>
      </c>
      <c r="AU661" t="s"/>
      <c r="AV661" t="s"/>
      <c r="AW661" t="s"/>
      <c r="AX661" t="s"/>
      <c r="AY661" t="n">
        <v>974871</v>
      </c>
      <c r="AZ661" t="s">
        <v>1150</v>
      </c>
      <c r="BA661" t="s"/>
      <c r="BB661" t="n">
        <v>6</v>
      </c>
      <c r="BC661" t="n">
        <v>13.273297</v>
      </c>
      <c r="BD661" t="n">
        <v>52.536032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1</v>
      </c>
      <c r="E662" t="s">
        <v>1148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176</v>
      </c>
      <c r="L662" t="s">
        <v>76</v>
      </c>
      <c r="M662" t="s"/>
      <c r="N662" t="s">
        <v>1151</v>
      </c>
      <c r="O662" t="s">
        <v>78</v>
      </c>
      <c r="P662" t="s">
        <v>1148</v>
      </c>
      <c r="Q662" t="s"/>
      <c r="R662" t="s">
        <v>109</v>
      </c>
      <c r="S662" t="s">
        <v>721</v>
      </c>
      <c r="T662" t="s">
        <v>82</v>
      </c>
      <c r="U662" t="s"/>
      <c r="V662" t="s">
        <v>83</v>
      </c>
      <c r="W662" t="s">
        <v>98</v>
      </c>
      <c r="X662" t="s"/>
      <c r="Y662" t="s">
        <v>85</v>
      </c>
      <c r="Z662">
        <f>HYPERLINK("https://hotelmonitor-cachepage.eclerx.com/savepage/tk_15434946826112463_sr_2095.html","info")</f>
        <v/>
      </c>
      <c r="AA662" t="n">
        <v>-974871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88</v>
      </c>
      <c r="AO662" t="s"/>
      <c r="AP662" t="n">
        <v>52</v>
      </c>
      <c r="AQ662" t="s">
        <v>89</v>
      </c>
      <c r="AR662" t="s"/>
      <c r="AS662" t="s"/>
      <c r="AT662" t="s">
        <v>90</v>
      </c>
      <c r="AU662" t="s"/>
      <c r="AV662" t="s"/>
      <c r="AW662" t="s"/>
      <c r="AX662" t="s"/>
      <c r="AY662" t="n">
        <v>974871</v>
      </c>
      <c r="AZ662" t="s">
        <v>1150</v>
      </c>
      <c r="BA662" t="s"/>
      <c r="BB662" t="n">
        <v>6</v>
      </c>
      <c r="BC662" t="n">
        <v>13.273297</v>
      </c>
      <c r="BD662" t="n">
        <v>52.536032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1</v>
      </c>
      <c r="E663" t="s">
        <v>1153</v>
      </c>
      <c r="F663" t="n">
        <v>514926</v>
      </c>
      <c r="G663" t="s">
        <v>74</v>
      </c>
      <c r="H663" t="s">
        <v>75</v>
      </c>
      <c r="I663" t="s"/>
      <c r="J663" t="s">
        <v>74</v>
      </c>
      <c r="K663" t="n">
        <v>128</v>
      </c>
      <c r="L663" t="s">
        <v>76</v>
      </c>
      <c r="M663" t="s"/>
      <c r="N663" t="s">
        <v>1154</v>
      </c>
      <c r="O663" t="s">
        <v>78</v>
      </c>
      <c r="P663" t="s">
        <v>1155</v>
      </c>
      <c r="Q663" t="s"/>
      <c r="R663" t="s">
        <v>109</v>
      </c>
      <c r="S663" t="s">
        <v>324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HYPERLINK("https://hotelmonitor-cachepage.eclerx.com/savepage/tk_1543494982903091_sr_2095.html","info")</f>
        <v/>
      </c>
      <c r="AA663" t="n">
        <v>124043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88</v>
      </c>
      <c r="AO663" t="s"/>
      <c r="AP663" t="n">
        <v>223</v>
      </c>
      <c r="AQ663" t="s">
        <v>89</v>
      </c>
      <c r="AR663" t="s"/>
      <c r="AS663" t="s"/>
      <c r="AT663" t="s">
        <v>90</v>
      </c>
      <c r="AU663" t="s"/>
      <c r="AV663" t="s"/>
      <c r="AW663" t="s"/>
      <c r="AX663" t="s"/>
      <c r="AY663" t="n">
        <v>2229945</v>
      </c>
      <c r="AZ663" t="s">
        <v>1156</v>
      </c>
      <c r="BA663" t="s"/>
      <c r="BB663" t="n">
        <v>431026</v>
      </c>
      <c r="BC663" t="n">
        <v>13.321487</v>
      </c>
      <c r="BD663" t="n">
        <v>52.499813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1</v>
      </c>
      <c r="E664" t="s">
        <v>1153</v>
      </c>
      <c r="F664" t="n">
        <v>514926</v>
      </c>
      <c r="G664" t="s">
        <v>74</v>
      </c>
      <c r="H664" t="s">
        <v>75</v>
      </c>
      <c r="I664" t="s"/>
      <c r="J664" t="s">
        <v>74</v>
      </c>
      <c r="K664" t="n">
        <v>150</v>
      </c>
      <c r="L664" t="s">
        <v>76</v>
      </c>
      <c r="M664" t="s"/>
      <c r="N664" t="s">
        <v>1154</v>
      </c>
      <c r="O664" t="s">
        <v>78</v>
      </c>
      <c r="P664" t="s">
        <v>1155</v>
      </c>
      <c r="Q664" t="s"/>
      <c r="R664" t="s">
        <v>109</v>
      </c>
      <c r="S664" t="s">
        <v>1157</v>
      </c>
      <c r="T664" t="s">
        <v>82</v>
      </c>
      <c r="U664" t="s"/>
      <c r="V664" t="s">
        <v>83</v>
      </c>
      <c r="W664" t="s">
        <v>98</v>
      </c>
      <c r="X664" t="s"/>
      <c r="Y664" t="s">
        <v>85</v>
      </c>
      <c r="Z664">
        <f>HYPERLINK("https://hotelmonitor-cachepage.eclerx.com/savepage/tk_1543494982903091_sr_2095.html","info")</f>
        <v/>
      </c>
      <c r="AA664" t="n">
        <v>124043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88</v>
      </c>
      <c r="AO664" t="s"/>
      <c r="AP664" t="n">
        <v>223</v>
      </c>
      <c r="AQ664" t="s">
        <v>89</v>
      </c>
      <c r="AR664" t="s"/>
      <c r="AS664" t="s"/>
      <c r="AT664" t="s">
        <v>90</v>
      </c>
      <c r="AU664" t="s"/>
      <c r="AV664" t="s"/>
      <c r="AW664" t="s"/>
      <c r="AX664" t="s"/>
      <c r="AY664" t="n">
        <v>2229945</v>
      </c>
      <c r="AZ664" t="s">
        <v>1156</v>
      </c>
      <c r="BA664" t="s"/>
      <c r="BB664" t="n">
        <v>431026</v>
      </c>
      <c r="BC664" t="n">
        <v>13.321487</v>
      </c>
      <c r="BD664" t="n">
        <v>52.499813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1</v>
      </c>
      <c r="E665" t="s">
        <v>1153</v>
      </c>
      <c r="F665" t="n">
        <v>514926</v>
      </c>
      <c r="G665" t="s">
        <v>74</v>
      </c>
      <c r="H665" t="s">
        <v>75</v>
      </c>
      <c r="I665" t="s"/>
      <c r="J665" t="s">
        <v>74</v>
      </c>
      <c r="K665" t="n">
        <v>248</v>
      </c>
      <c r="L665" t="s">
        <v>76</v>
      </c>
      <c r="M665" t="s"/>
      <c r="N665" t="s">
        <v>1158</v>
      </c>
      <c r="O665" t="s">
        <v>78</v>
      </c>
      <c r="P665" t="s">
        <v>1155</v>
      </c>
      <c r="Q665" t="s"/>
      <c r="R665" t="s">
        <v>109</v>
      </c>
      <c r="S665" t="s">
        <v>1159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HYPERLINK("https://hotelmonitor-cachepage.eclerx.com/savepage/tk_1543494982903091_sr_2095.html","info")</f>
        <v/>
      </c>
      <c r="AA665" t="n">
        <v>124043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88</v>
      </c>
      <c r="AO665" t="s"/>
      <c r="AP665" t="n">
        <v>223</v>
      </c>
      <c r="AQ665" t="s">
        <v>89</v>
      </c>
      <c r="AR665" t="s"/>
      <c r="AS665" t="s"/>
      <c r="AT665" t="s">
        <v>90</v>
      </c>
      <c r="AU665" t="s"/>
      <c r="AV665" t="s"/>
      <c r="AW665" t="s"/>
      <c r="AX665" t="s"/>
      <c r="AY665" t="n">
        <v>2229945</v>
      </c>
      <c r="AZ665" t="s">
        <v>1156</v>
      </c>
      <c r="BA665" t="s"/>
      <c r="BB665" t="n">
        <v>431026</v>
      </c>
      <c r="BC665" t="n">
        <v>13.321487</v>
      </c>
      <c r="BD665" t="n">
        <v>52.499813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1</v>
      </c>
      <c r="E666" t="s">
        <v>1153</v>
      </c>
      <c r="F666" t="n">
        <v>514926</v>
      </c>
      <c r="G666" t="s">
        <v>74</v>
      </c>
      <c r="H666" t="s">
        <v>75</v>
      </c>
      <c r="I666" t="s"/>
      <c r="J666" t="s">
        <v>74</v>
      </c>
      <c r="K666" t="n">
        <v>270</v>
      </c>
      <c r="L666" t="s">
        <v>76</v>
      </c>
      <c r="M666" t="s"/>
      <c r="N666" t="s">
        <v>1158</v>
      </c>
      <c r="O666" t="s">
        <v>78</v>
      </c>
      <c r="P666" t="s">
        <v>1155</v>
      </c>
      <c r="Q666" t="s"/>
      <c r="R666" t="s">
        <v>109</v>
      </c>
      <c r="S666" t="s">
        <v>1160</v>
      </c>
      <c r="T666" t="s">
        <v>82</v>
      </c>
      <c r="U666" t="s"/>
      <c r="V666" t="s">
        <v>83</v>
      </c>
      <c r="W666" t="s">
        <v>98</v>
      </c>
      <c r="X666" t="s"/>
      <c r="Y666" t="s">
        <v>85</v>
      </c>
      <c r="Z666">
        <f>HYPERLINK("https://hotelmonitor-cachepage.eclerx.com/savepage/tk_1543494982903091_sr_2095.html","info")</f>
        <v/>
      </c>
      <c r="AA666" t="n">
        <v>124043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88</v>
      </c>
      <c r="AO666" t="s"/>
      <c r="AP666" t="n">
        <v>223</v>
      </c>
      <c r="AQ666" t="s">
        <v>89</v>
      </c>
      <c r="AR666" t="s"/>
      <c r="AS666" t="s"/>
      <c r="AT666" t="s">
        <v>90</v>
      </c>
      <c r="AU666" t="s"/>
      <c r="AV666" t="s"/>
      <c r="AW666" t="s"/>
      <c r="AX666" t="s"/>
      <c r="AY666" t="n">
        <v>2229945</v>
      </c>
      <c r="AZ666" t="s">
        <v>1156</v>
      </c>
      <c r="BA666" t="s"/>
      <c r="BB666" t="n">
        <v>431026</v>
      </c>
      <c r="BC666" t="n">
        <v>13.321487</v>
      </c>
      <c r="BD666" t="n">
        <v>52.499813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1</v>
      </c>
      <c r="E667" t="s">
        <v>1161</v>
      </c>
      <c r="F667" t="n">
        <v>529922</v>
      </c>
      <c r="G667" t="s">
        <v>74</v>
      </c>
      <c r="H667" t="s">
        <v>75</v>
      </c>
      <c r="I667" t="s"/>
      <c r="J667" t="s">
        <v>74</v>
      </c>
      <c r="K667" t="n">
        <v>198.45</v>
      </c>
      <c r="L667" t="s">
        <v>76</v>
      </c>
      <c r="M667" t="s"/>
      <c r="N667" t="s">
        <v>1162</v>
      </c>
      <c r="O667" t="s">
        <v>78</v>
      </c>
      <c r="P667" t="s">
        <v>1163</v>
      </c>
      <c r="Q667" t="s"/>
      <c r="R667" t="s">
        <v>193</v>
      </c>
      <c r="S667" t="s">
        <v>199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HYPERLINK("https://hotelmonitor-cachepage.eclerx.com/savepage/tk_15434947322573252_sr_2095.html","info")</f>
        <v/>
      </c>
      <c r="AA667" t="n">
        <v>5951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88</v>
      </c>
      <c r="AO667" t="s"/>
      <c r="AP667" t="n">
        <v>79</v>
      </c>
      <c r="AQ667" t="s">
        <v>89</v>
      </c>
      <c r="AR667" t="s"/>
      <c r="AS667" t="s"/>
      <c r="AT667" t="s">
        <v>90</v>
      </c>
      <c r="AU667" t="s"/>
      <c r="AV667" t="s"/>
      <c r="AW667" t="s"/>
      <c r="AX667" t="s"/>
      <c r="AY667" t="n">
        <v>937885</v>
      </c>
      <c r="AZ667" t="s">
        <v>1164</v>
      </c>
      <c r="BA667" t="s"/>
      <c r="BB667" t="n">
        <v>2412</v>
      </c>
      <c r="BC667" t="n">
        <v>13.34591</v>
      </c>
      <c r="BD667" t="n">
        <v>52.50671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1</v>
      </c>
      <c r="E668" t="s">
        <v>1161</v>
      </c>
      <c r="F668" t="n">
        <v>529922</v>
      </c>
      <c r="G668" t="s">
        <v>74</v>
      </c>
      <c r="H668" t="s">
        <v>75</v>
      </c>
      <c r="I668" t="s"/>
      <c r="J668" t="s">
        <v>74</v>
      </c>
      <c r="K668" t="n">
        <v>214.2</v>
      </c>
      <c r="L668" t="s">
        <v>76</v>
      </c>
      <c r="M668" t="s"/>
      <c r="N668" t="s">
        <v>1165</v>
      </c>
      <c r="O668" t="s">
        <v>78</v>
      </c>
      <c r="P668" t="s">
        <v>1163</v>
      </c>
      <c r="Q668" t="s"/>
      <c r="R668" t="s">
        <v>193</v>
      </c>
      <c r="S668" t="s">
        <v>950</v>
      </c>
      <c r="T668" t="s">
        <v>82</v>
      </c>
      <c r="U668" t="s"/>
      <c r="V668" t="s">
        <v>83</v>
      </c>
      <c r="W668" t="s">
        <v>98</v>
      </c>
      <c r="X668" t="s"/>
      <c r="Y668" t="s">
        <v>85</v>
      </c>
      <c r="Z668">
        <f>HYPERLINK("https://hotelmonitor-cachepage.eclerx.com/savepage/tk_15434947322573252_sr_2095.html","info")</f>
        <v/>
      </c>
      <c r="AA668" t="n">
        <v>5951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88</v>
      </c>
      <c r="AO668" t="s"/>
      <c r="AP668" t="n">
        <v>79</v>
      </c>
      <c r="AQ668" t="s">
        <v>89</v>
      </c>
      <c r="AR668" t="s"/>
      <c r="AS668" t="s"/>
      <c r="AT668" t="s">
        <v>90</v>
      </c>
      <c r="AU668" t="s"/>
      <c r="AV668" t="s"/>
      <c r="AW668" t="s"/>
      <c r="AX668" t="s"/>
      <c r="AY668" t="n">
        <v>937885</v>
      </c>
      <c r="AZ668" t="s">
        <v>1164</v>
      </c>
      <c r="BA668" t="s"/>
      <c r="BB668" t="n">
        <v>2412</v>
      </c>
      <c r="BC668" t="n">
        <v>13.34591</v>
      </c>
      <c r="BD668" t="n">
        <v>52.50671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1</v>
      </c>
      <c r="E669" t="s">
        <v>1161</v>
      </c>
      <c r="F669" t="n">
        <v>529922</v>
      </c>
      <c r="G669" t="s">
        <v>74</v>
      </c>
      <c r="H669" t="s">
        <v>75</v>
      </c>
      <c r="I669" t="s"/>
      <c r="J669" t="s">
        <v>74</v>
      </c>
      <c r="K669" t="n">
        <v>240.45</v>
      </c>
      <c r="L669" t="s">
        <v>76</v>
      </c>
      <c r="M669" t="s"/>
      <c r="N669" t="s">
        <v>1166</v>
      </c>
      <c r="O669" t="s">
        <v>78</v>
      </c>
      <c r="P669" t="s">
        <v>1163</v>
      </c>
      <c r="Q669" t="s"/>
      <c r="R669" t="s">
        <v>193</v>
      </c>
      <c r="S669" t="s">
        <v>203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HYPERLINK("https://hotelmonitor-cachepage.eclerx.com/savepage/tk_15434947322573252_sr_2095.html","info")</f>
        <v/>
      </c>
      <c r="AA669" t="n">
        <v>5951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88</v>
      </c>
      <c r="AO669" t="s"/>
      <c r="AP669" t="n">
        <v>79</v>
      </c>
      <c r="AQ669" t="s">
        <v>89</v>
      </c>
      <c r="AR669" t="s"/>
      <c r="AS669" t="s"/>
      <c r="AT669" t="s">
        <v>90</v>
      </c>
      <c r="AU669" t="s"/>
      <c r="AV669" t="s"/>
      <c r="AW669" t="s"/>
      <c r="AX669" t="s"/>
      <c r="AY669" t="n">
        <v>937885</v>
      </c>
      <c r="AZ669" t="s">
        <v>1164</v>
      </c>
      <c r="BA669" t="s"/>
      <c r="BB669" t="n">
        <v>2412</v>
      </c>
      <c r="BC669" t="n">
        <v>13.34591</v>
      </c>
      <c r="BD669" t="n">
        <v>52.50671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1</v>
      </c>
      <c r="E670" t="s">
        <v>1161</v>
      </c>
      <c r="F670" t="n">
        <v>529922</v>
      </c>
      <c r="G670" t="s">
        <v>74</v>
      </c>
      <c r="H670" t="s">
        <v>75</v>
      </c>
      <c r="I670" t="s"/>
      <c r="J670" t="s">
        <v>74</v>
      </c>
      <c r="K670" t="n">
        <v>256.2</v>
      </c>
      <c r="L670" t="s">
        <v>76</v>
      </c>
      <c r="M670" t="s"/>
      <c r="N670" t="s">
        <v>1166</v>
      </c>
      <c r="O670" t="s">
        <v>78</v>
      </c>
      <c r="P670" t="s">
        <v>1163</v>
      </c>
      <c r="Q670" t="s"/>
      <c r="R670" t="s">
        <v>193</v>
      </c>
      <c r="S670" t="s">
        <v>954</v>
      </c>
      <c r="T670" t="s">
        <v>82</v>
      </c>
      <c r="U670" t="s"/>
      <c r="V670" t="s">
        <v>83</v>
      </c>
      <c r="W670" t="s">
        <v>98</v>
      </c>
      <c r="X670" t="s"/>
      <c r="Y670" t="s">
        <v>85</v>
      </c>
      <c r="Z670">
        <f>HYPERLINK("https://hotelmonitor-cachepage.eclerx.com/savepage/tk_15434947322573252_sr_2095.html","info")</f>
        <v/>
      </c>
      <c r="AA670" t="n">
        <v>5951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88</v>
      </c>
      <c r="AO670" t="s"/>
      <c r="AP670" t="n">
        <v>79</v>
      </c>
      <c r="AQ670" t="s">
        <v>89</v>
      </c>
      <c r="AR670" t="s"/>
      <c r="AS670" t="s"/>
      <c r="AT670" t="s">
        <v>90</v>
      </c>
      <c r="AU670" t="s"/>
      <c r="AV670" t="s"/>
      <c r="AW670" t="s"/>
      <c r="AX670" t="s"/>
      <c r="AY670" t="n">
        <v>937885</v>
      </c>
      <c r="AZ670" t="s">
        <v>1164</v>
      </c>
      <c r="BA670" t="s"/>
      <c r="BB670" t="n">
        <v>2412</v>
      </c>
      <c r="BC670" t="n">
        <v>13.34591</v>
      </c>
      <c r="BD670" t="n">
        <v>52.50671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1</v>
      </c>
      <c r="E671" t="s">
        <v>1161</v>
      </c>
      <c r="F671" t="n">
        <v>529922</v>
      </c>
      <c r="G671" t="s">
        <v>74</v>
      </c>
      <c r="H671" t="s">
        <v>75</v>
      </c>
      <c r="I671" t="s"/>
      <c r="J671" t="s">
        <v>74</v>
      </c>
      <c r="K671" t="n">
        <v>313.95</v>
      </c>
      <c r="L671" t="s">
        <v>76</v>
      </c>
      <c r="M671" t="s"/>
      <c r="N671" t="s">
        <v>1167</v>
      </c>
      <c r="O671" t="s">
        <v>78</v>
      </c>
      <c r="P671" t="s">
        <v>1163</v>
      </c>
      <c r="Q671" t="s"/>
      <c r="R671" t="s">
        <v>193</v>
      </c>
      <c r="S671" t="s">
        <v>1168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HYPERLINK("https://hotelmonitor-cachepage.eclerx.com/savepage/tk_15434947322573252_sr_2095.html","info")</f>
        <v/>
      </c>
      <c r="AA671" t="n">
        <v>5951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88</v>
      </c>
      <c r="AO671" t="s"/>
      <c r="AP671" t="n">
        <v>79</v>
      </c>
      <c r="AQ671" t="s">
        <v>89</v>
      </c>
      <c r="AR671" t="s"/>
      <c r="AS671" t="s"/>
      <c r="AT671" t="s">
        <v>90</v>
      </c>
      <c r="AU671" t="s"/>
      <c r="AV671" t="s"/>
      <c r="AW671" t="s"/>
      <c r="AX671" t="s"/>
      <c r="AY671" t="n">
        <v>937885</v>
      </c>
      <c r="AZ671" t="s">
        <v>1164</v>
      </c>
      <c r="BA671" t="s"/>
      <c r="BB671" t="n">
        <v>2412</v>
      </c>
      <c r="BC671" t="n">
        <v>13.34591</v>
      </c>
      <c r="BD671" t="n">
        <v>52.50671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1</v>
      </c>
      <c r="E672" t="s">
        <v>1161</v>
      </c>
      <c r="F672" t="n">
        <v>529922</v>
      </c>
      <c r="G672" t="s">
        <v>74</v>
      </c>
      <c r="H672" t="s">
        <v>75</v>
      </c>
      <c r="I672" t="s"/>
      <c r="J672" t="s">
        <v>74</v>
      </c>
      <c r="K672" t="n">
        <v>319.2</v>
      </c>
      <c r="L672" t="s">
        <v>76</v>
      </c>
      <c r="M672" t="s"/>
      <c r="N672" t="s">
        <v>1169</v>
      </c>
      <c r="O672" t="s">
        <v>959</v>
      </c>
      <c r="P672" t="s">
        <v>1163</v>
      </c>
      <c r="Q672" t="s"/>
      <c r="R672" t="s">
        <v>193</v>
      </c>
      <c r="S672" t="s">
        <v>1170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HYPERLINK("https://hotelmonitor-cachepage.eclerx.com/savepage/tk_15434947322573252_sr_2095.html","info")</f>
        <v/>
      </c>
      <c r="AA672" t="n">
        <v>5951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88</v>
      </c>
      <c r="AO672" t="s"/>
      <c r="AP672" t="n">
        <v>79</v>
      </c>
      <c r="AQ672" t="s">
        <v>89</v>
      </c>
      <c r="AR672" t="s"/>
      <c r="AS672" t="s"/>
      <c r="AT672" t="s">
        <v>90</v>
      </c>
      <c r="AU672" t="s"/>
      <c r="AV672" t="s"/>
      <c r="AW672" t="s"/>
      <c r="AX672" t="s"/>
      <c r="AY672" t="n">
        <v>937885</v>
      </c>
      <c r="AZ672" t="s">
        <v>1164</v>
      </c>
      <c r="BA672" t="s"/>
      <c r="BB672" t="n">
        <v>2412</v>
      </c>
      <c r="BC672" t="n">
        <v>13.34591</v>
      </c>
      <c r="BD672" t="n">
        <v>52.50671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1</v>
      </c>
      <c r="E673" t="s">
        <v>1161</v>
      </c>
      <c r="F673" t="n">
        <v>529922</v>
      </c>
      <c r="G673" t="s">
        <v>74</v>
      </c>
      <c r="H673" t="s">
        <v>75</v>
      </c>
      <c r="I673" t="s"/>
      <c r="J673" t="s">
        <v>74</v>
      </c>
      <c r="K673" t="n">
        <v>329.7</v>
      </c>
      <c r="L673" t="s">
        <v>76</v>
      </c>
      <c r="M673" t="s"/>
      <c r="N673" t="s">
        <v>1167</v>
      </c>
      <c r="O673" t="s">
        <v>78</v>
      </c>
      <c r="P673" t="s">
        <v>1163</v>
      </c>
      <c r="Q673" t="s"/>
      <c r="R673" t="s">
        <v>193</v>
      </c>
      <c r="S673" t="s">
        <v>1171</v>
      </c>
      <c r="T673" t="s">
        <v>82</v>
      </c>
      <c r="U673" t="s"/>
      <c r="V673" t="s">
        <v>83</v>
      </c>
      <c r="W673" t="s">
        <v>98</v>
      </c>
      <c r="X673" t="s"/>
      <c r="Y673" t="s">
        <v>85</v>
      </c>
      <c r="Z673">
        <f>HYPERLINK("https://hotelmonitor-cachepage.eclerx.com/savepage/tk_15434947322573252_sr_2095.html","info")</f>
        <v/>
      </c>
      <c r="AA673" t="n">
        <v>5951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88</v>
      </c>
      <c r="AO673" t="s"/>
      <c r="AP673" t="n">
        <v>79</v>
      </c>
      <c r="AQ673" t="s">
        <v>89</v>
      </c>
      <c r="AR673" t="s"/>
      <c r="AS673" t="s"/>
      <c r="AT673" t="s">
        <v>90</v>
      </c>
      <c r="AU673" t="s"/>
      <c r="AV673" t="s"/>
      <c r="AW673" t="s"/>
      <c r="AX673" t="s"/>
      <c r="AY673" t="n">
        <v>937885</v>
      </c>
      <c r="AZ673" t="s">
        <v>1164</v>
      </c>
      <c r="BA673" t="s"/>
      <c r="BB673" t="n">
        <v>2412</v>
      </c>
      <c r="BC673" t="n">
        <v>13.34591</v>
      </c>
      <c r="BD673" t="n">
        <v>52.50671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1</v>
      </c>
      <c r="E674" t="s">
        <v>1172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108</v>
      </c>
      <c r="L674" t="s">
        <v>76</v>
      </c>
      <c r="M674" t="s"/>
      <c r="N674" t="s">
        <v>102</v>
      </c>
      <c r="O674" t="s">
        <v>78</v>
      </c>
      <c r="P674" t="s">
        <v>1172</v>
      </c>
      <c r="Q674" t="s"/>
      <c r="R674" t="s">
        <v>80</v>
      </c>
      <c r="S674" t="s">
        <v>783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HYPERLINK("https://hotelmonitor-cachepage.eclerx.com/savepage/tk_15434950391041758_sr_2095.html","info")</f>
        <v/>
      </c>
      <c r="AA674" t="n">
        <v>-2902866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88</v>
      </c>
      <c r="AO674" t="s"/>
      <c r="AP674" t="n">
        <v>257</v>
      </c>
      <c r="AQ674" t="s">
        <v>89</v>
      </c>
      <c r="AR674" t="s"/>
      <c r="AS674" t="s"/>
      <c r="AT674" t="s">
        <v>90</v>
      </c>
      <c r="AU674" t="s"/>
      <c r="AV674" t="s"/>
      <c r="AW674" t="s"/>
      <c r="AX674" t="s"/>
      <c r="AY674" t="n">
        <v>2902866</v>
      </c>
      <c r="AZ674" t="s">
        <v>1173</v>
      </c>
      <c r="BA674" t="s"/>
      <c r="BB674" t="n">
        <v>399800</v>
      </c>
      <c r="BC674" t="n">
        <v>13.412862</v>
      </c>
      <c r="BD674" t="n">
        <v>52.532928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1</v>
      </c>
      <c r="E675" t="s">
        <v>1174</v>
      </c>
      <c r="F675" t="n">
        <v>3597132</v>
      </c>
      <c r="G675" t="s">
        <v>74</v>
      </c>
      <c r="H675" t="s">
        <v>75</v>
      </c>
      <c r="I675" t="s"/>
      <c r="J675" t="s">
        <v>74</v>
      </c>
      <c r="K675" t="n">
        <v>95</v>
      </c>
      <c r="L675" t="s">
        <v>76</v>
      </c>
      <c r="M675" t="s"/>
      <c r="N675" t="s">
        <v>161</v>
      </c>
      <c r="O675" t="s">
        <v>78</v>
      </c>
      <c r="P675" t="s">
        <v>1175</v>
      </c>
      <c r="Q675" t="s"/>
      <c r="R675" t="s">
        <v>80</v>
      </c>
      <c r="S675" t="s">
        <v>230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HYPERLINK("https://hotelmonitor-cachepage.eclerx.com/savepage/tk_1543494988180212_sr_2095.html","info")</f>
        <v/>
      </c>
      <c r="AA675" t="n">
        <v>274806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88</v>
      </c>
      <c r="AO675" t="s"/>
      <c r="AP675" t="n">
        <v>226</v>
      </c>
      <c r="AQ675" t="s">
        <v>89</v>
      </c>
      <c r="AR675" t="s"/>
      <c r="AS675" t="s"/>
      <c r="AT675" t="s">
        <v>90</v>
      </c>
      <c r="AU675" t="s"/>
      <c r="AV675" t="s"/>
      <c r="AW675" t="s"/>
      <c r="AX675" t="s"/>
      <c r="AY675" t="n">
        <v>3466875</v>
      </c>
      <c r="AZ675" t="s">
        <v>1176</v>
      </c>
      <c r="BA675" t="s"/>
      <c r="BB675" t="n">
        <v>447376</v>
      </c>
      <c r="BC675" t="n">
        <v>13.334417</v>
      </c>
      <c r="BD675" t="n">
        <v>52.503343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1</v>
      </c>
      <c r="E676" t="s">
        <v>1174</v>
      </c>
      <c r="F676" t="n">
        <v>3597132</v>
      </c>
      <c r="G676" t="s">
        <v>74</v>
      </c>
      <c r="H676" t="s">
        <v>75</v>
      </c>
      <c r="I676" t="s"/>
      <c r="J676" t="s">
        <v>74</v>
      </c>
      <c r="K676" t="n">
        <v>105</v>
      </c>
      <c r="L676" t="s">
        <v>76</v>
      </c>
      <c r="M676" t="s"/>
      <c r="N676" t="s">
        <v>723</v>
      </c>
      <c r="O676" t="s">
        <v>78</v>
      </c>
      <c r="P676" t="s">
        <v>1175</v>
      </c>
      <c r="Q676" t="s"/>
      <c r="R676" t="s">
        <v>80</v>
      </c>
      <c r="S676" t="s">
        <v>1177</v>
      </c>
      <c r="T676" t="s">
        <v>82</v>
      </c>
      <c r="U676" t="s"/>
      <c r="V676" t="s">
        <v>83</v>
      </c>
      <c r="W676" t="s">
        <v>98</v>
      </c>
      <c r="X676" t="s"/>
      <c r="Y676" t="s">
        <v>85</v>
      </c>
      <c r="Z676">
        <f>HYPERLINK("https://hotelmonitor-cachepage.eclerx.com/savepage/tk_1543494988180212_sr_2095.html","info")</f>
        <v/>
      </c>
      <c r="AA676" t="n">
        <v>274806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88</v>
      </c>
      <c r="AO676" t="s"/>
      <c r="AP676" t="n">
        <v>226</v>
      </c>
      <c r="AQ676" t="s">
        <v>89</v>
      </c>
      <c r="AR676" t="s"/>
      <c r="AS676" t="s"/>
      <c r="AT676" t="s">
        <v>90</v>
      </c>
      <c r="AU676" t="s"/>
      <c r="AV676" t="s"/>
      <c r="AW676" t="s"/>
      <c r="AX676" t="s"/>
      <c r="AY676" t="n">
        <v>3466875</v>
      </c>
      <c r="AZ676" t="s">
        <v>1176</v>
      </c>
      <c r="BA676" t="s"/>
      <c r="BB676" t="n">
        <v>447376</v>
      </c>
      <c r="BC676" t="n">
        <v>13.334417</v>
      </c>
      <c r="BD676" t="n">
        <v>52.503343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1</v>
      </c>
      <c r="E677" t="s">
        <v>1174</v>
      </c>
      <c r="F677" t="n">
        <v>3597132</v>
      </c>
      <c r="G677" t="s">
        <v>74</v>
      </c>
      <c r="H677" t="s">
        <v>75</v>
      </c>
      <c r="I677" t="s"/>
      <c r="J677" t="s">
        <v>74</v>
      </c>
      <c r="K677" t="n">
        <v>129</v>
      </c>
      <c r="L677" t="s">
        <v>76</v>
      </c>
      <c r="M677" t="s"/>
      <c r="N677" t="s">
        <v>1178</v>
      </c>
      <c r="O677" t="s">
        <v>78</v>
      </c>
      <c r="P677" t="s">
        <v>1175</v>
      </c>
      <c r="Q677" t="s"/>
      <c r="R677" t="s">
        <v>80</v>
      </c>
      <c r="S677" t="s">
        <v>245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HYPERLINK("https://hotelmonitor-cachepage.eclerx.com/savepage/tk_1543494988180212_sr_2095.html","info")</f>
        <v/>
      </c>
      <c r="AA677" t="n">
        <v>274806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88</v>
      </c>
      <c r="AO677" t="s"/>
      <c r="AP677" t="n">
        <v>226</v>
      </c>
      <c r="AQ677" t="s">
        <v>89</v>
      </c>
      <c r="AR677" t="s"/>
      <c r="AS677" t="s"/>
      <c r="AT677" t="s">
        <v>90</v>
      </c>
      <c r="AU677" t="s"/>
      <c r="AV677" t="s"/>
      <c r="AW677" t="s"/>
      <c r="AX677" t="s"/>
      <c r="AY677" t="n">
        <v>3466875</v>
      </c>
      <c r="AZ677" t="s">
        <v>1176</v>
      </c>
      <c r="BA677" t="s"/>
      <c r="BB677" t="n">
        <v>447376</v>
      </c>
      <c r="BC677" t="n">
        <v>13.334417</v>
      </c>
      <c r="BD677" t="n">
        <v>52.503343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1</v>
      </c>
      <c r="E678" t="s">
        <v>1174</v>
      </c>
      <c r="F678" t="n">
        <v>3597132</v>
      </c>
      <c r="G678" t="s">
        <v>74</v>
      </c>
      <c r="H678" t="s">
        <v>75</v>
      </c>
      <c r="I678" t="s"/>
      <c r="J678" t="s">
        <v>74</v>
      </c>
      <c r="K678" t="n">
        <v>149</v>
      </c>
      <c r="L678" t="s">
        <v>76</v>
      </c>
      <c r="M678" t="s"/>
      <c r="N678" t="s">
        <v>1178</v>
      </c>
      <c r="O678" t="s">
        <v>78</v>
      </c>
      <c r="P678" t="s">
        <v>1175</v>
      </c>
      <c r="Q678" t="s"/>
      <c r="R678" t="s">
        <v>80</v>
      </c>
      <c r="S678" t="s">
        <v>188</v>
      </c>
      <c r="T678" t="s">
        <v>82</v>
      </c>
      <c r="U678" t="s"/>
      <c r="V678" t="s">
        <v>83</v>
      </c>
      <c r="W678" t="s">
        <v>98</v>
      </c>
      <c r="X678" t="s"/>
      <c r="Y678" t="s">
        <v>85</v>
      </c>
      <c r="Z678">
        <f>HYPERLINK("https://hotelmonitor-cachepage.eclerx.com/savepage/tk_1543494988180212_sr_2095.html","info")</f>
        <v/>
      </c>
      <c r="AA678" t="n">
        <v>274806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88</v>
      </c>
      <c r="AO678" t="s"/>
      <c r="AP678" t="n">
        <v>226</v>
      </c>
      <c r="AQ678" t="s">
        <v>89</v>
      </c>
      <c r="AR678" t="s"/>
      <c r="AS678" t="s"/>
      <c r="AT678" t="s">
        <v>90</v>
      </c>
      <c r="AU678" t="s"/>
      <c r="AV678" t="s"/>
      <c r="AW678" t="s"/>
      <c r="AX678" t="s"/>
      <c r="AY678" t="n">
        <v>3466875</v>
      </c>
      <c r="AZ678" t="s">
        <v>1176</v>
      </c>
      <c r="BA678" t="s"/>
      <c r="BB678" t="n">
        <v>447376</v>
      </c>
      <c r="BC678" t="n">
        <v>13.334417</v>
      </c>
      <c r="BD678" t="n">
        <v>52.503343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1</v>
      </c>
      <c r="E679" t="s">
        <v>1179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104.5</v>
      </c>
      <c r="L679" t="s">
        <v>76</v>
      </c>
      <c r="M679" t="s"/>
      <c r="N679" t="s">
        <v>169</v>
      </c>
      <c r="O679" t="s">
        <v>78</v>
      </c>
      <c r="P679" t="s">
        <v>1179</v>
      </c>
      <c r="Q679" t="s"/>
      <c r="R679" t="s">
        <v>109</v>
      </c>
      <c r="S679" t="s">
        <v>1180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HYPERLINK("https://hotelmonitor-cachepage.eclerx.com/savepage/tk_15434950165251522_sr_2095.html","info")</f>
        <v/>
      </c>
      <c r="AA679" t="n">
        <v>-6796527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88</v>
      </c>
      <c r="AO679" t="s"/>
      <c r="AP679" t="n">
        <v>243</v>
      </c>
      <c r="AQ679" t="s">
        <v>89</v>
      </c>
      <c r="AR679" t="s"/>
      <c r="AS679" t="s"/>
      <c r="AT679" t="s">
        <v>90</v>
      </c>
      <c r="AU679" t="s"/>
      <c r="AV679" t="s"/>
      <c r="AW679" t="s"/>
      <c r="AX679" t="s"/>
      <c r="AY679" t="n">
        <v>6796527</v>
      </c>
      <c r="AZ679" t="s">
        <v>1181</v>
      </c>
      <c r="BA679" t="s"/>
      <c r="BB679" t="n">
        <v>60665</v>
      </c>
      <c r="BC679" t="n">
        <v>13.585872</v>
      </c>
      <c r="BD679" t="n">
        <v>52.403019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1</v>
      </c>
      <c r="E680" t="s">
        <v>1179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113.3</v>
      </c>
      <c r="L680" t="s">
        <v>76</v>
      </c>
      <c r="M680" t="s"/>
      <c r="N680" t="s">
        <v>259</v>
      </c>
      <c r="O680" t="s">
        <v>78</v>
      </c>
      <c r="P680" t="s">
        <v>1179</v>
      </c>
      <c r="Q680" t="s"/>
      <c r="R680" t="s">
        <v>109</v>
      </c>
      <c r="S680" t="s">
        <v>1182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HYPERLINK("https://hotelmonitor-cachepage.eclerx.com/savepage/tk_15434950165251522_sr_2095.html","info")</f>
        <v/>
      </c>
      <c r="AA680" t="n">
        <v>-6796527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88</v>
      </c>
      <c r="AO680" t="s"/>
      <c r="AP680" t="n">
        <v>243</v>
      </c>
      <c r="AQ680" t="s">
        <v>89</v>
      </c>
      <c r="AR680" t="s"/>
      <c r="AS680" t="s"/>
      <c r="AT680" t="s">
        <v>90</v>
      </c>
      <c r="AU680" t="s"/>
      <c r="AV680" t="s"/>
      <c r="AW680" t="s"/>
      <c r="AX680" t="s"/>
      <c r="AY680" t="n">
        <v>6796527</v>
      </c>
      <c r="AZ680" t="s">
        <v>1181</v>
      </c>
      <c r="BA680" t="s"/>
      <c r="BB680" t="n">
        <v>60665</v>
      </c>
      <c r="BC680" t="n">
        <v>13.585872</v>
      </c>
      <c r="BD680" t="n">
        <v>52.403019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1</v>
      </c>
      <c r="E681" t="s">
        <v>1179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137.1</v>
      </c>
      <c r="L681" t="s">
        <v>76</v>
      </c>
      <c r="M681" t="s"/>
      <c r="N681" t="s">
        <v>95</v>
      </c>
      <c r="O681" t="s">
        <v>78</v>
      </c>
      <c r="P681" t="s">
        <v>1179</v>
      </c>
      <c r="Q681" t="s"/>
      <c r="R681" t="s">
        <v>109</v>
      </c>
      <c r="S681" t="s">
        <v>1183</v>
      </c>
      <c r="T681" t="s">
        <v>82</v>
      </c>
      <c r="U681" t="s"/>
      <c r="V681" t="s">
        <v>83</v>
      </c>
      <c r="W681" t="s">
        <v>98</v>
      </c>
      <c r="X681" t="s"/>
      <c r="Y681" t="s">
        <v>85</v>
      </c>
      <c r="Z681">
        <f>HYPERLINK("https://hotelmonitor-cachepage.eclerx.com/savepage/tk_15434950165251522_sr_2095.html","info")</f>
        <v/>
      </c>
      <c r="AA681" t="n">
        <v>-6796527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88</v>
      </c>
      <c r="AO681" t="s"/>
      <c r="AP681" t="n">
        <v>243</v>
      </c>
      <c r="AQ681" t="s">
        <v>89</v>
      </c>
      <c r="AR681" t="s"/>
      <c r="AS681" t="s"/>
      <c r="AT681" t="s">
        <v>90</v>
      </c>
      <c r="AU681" t="s"/>
      <c r="AV681" t="s"/>
      <c r="AW681" t="s"/>
      <c r="AX681" t="s"/>
      <c r="AY681" t="n">
        <v>6796527</v>
      </c>
      <c r="AZ681" t="s">
        <v>1181</v>
      </c>
      <c r="BA681" t="s"/>
      <c r="BB681" t="n">
        <v>60665</v>
      </c>
      <c r="BC681" t="n">
        <v>13.585872</v>
      </c>
      <c r="BD681" t="n">
        <v>52.403019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1</v>
      </c>
      <c r="E682" t="s">
        <v>1179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157.34</v>
      </c>
      <c r="L682" t="s">
        <v>76</v>
      </c>
      <c r="M682" t="s"/>
      <c r="N682" t="s">
        <v>1184</v>
      </c>
      <c r="O682" t="s">
        <v>78</v>
      </c>
      <c r="P682" t="s">
        <v>1179</v>
      </c>
      <c r="Q682" t="s"/>
      <c r="R682" t="s">
        <v>109</v>
      </c>
      <c r="S682" t="s">
        <v>1185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HYPERLINK("https://hotelmonitor-cachepage.eclerx.com/savepage/tk_15434950165251522_sr_2095.html","info")</f>
        <v/>
      </c>
      <c r="AA682" t="n">
        <v>-6796527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88</v>
      </c>
      <c r="AO682" t="s"/>
      <c r="AP682" t="n">
        <v>243</v>
      </c>
      <c r="AQ682" t="s">
        <v>89</v>
      </c>
      <c r="AR682" t="s"/>
      <c r="AS682" t="s"/>
      <c r="AT682" t="s">
        <v>90</v>
      </c>
      <c r="AU682" t="s"/>
      <c r="AV682" t="s"/>
      <c r="AW682" t="s"/>
      <c r="AX682" t="s"/>
      <c r="AY682" t="n">
        <v>6796527</v>
      </c>
      <c r="AZ682" t="s">
        <v>1181</v>
      </c>
      <c r="BA682" t="s"/>
      <c r="BB682" t="n">
        <v>60665</v>
      </c>
      <c r="BC682" t="n">
        <v>13.585872</v>
      </c>
      <c r="BD682" t="n">
        <v>52.403019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1</v>
      </c>
      <c r="E683" t="s">
        <v>1179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190.34</v>
      </c>
      <c r="L683" t="s">
        <v>76</v>
      </c>
      <c r="M683" t="s"/>
      <c r="N683" t="s">
        <v>1184</v>
      </c>
      <c r="O683" t="s">
        <v>78</v>
      </c>
      <c r="P683" t="s">
        <v>1179</v>
      </c>
      <c r="Q683" t="s"/>
      <c r="R683" t="s">
        <v>109</v>
      </c>
      <c r="S683" t="s">
        <v>1186</v>
      </c>
      <c r="T683" t="s">
        <v>82</v>
      </c>
      <c r="U683" t="s"/>
      <c r="V683" t="s">
        <v>83</v>
      </c>
      <c r="W683" t="s">
        <v>98</v>
      </c>
      <c r="X683" t="s"/>
      <c r="Y683" t="s">
        <v>85</v>
      </c>
      <c r="Z683">
        <f>HYPERLINK("https://hotelmonitor-cachepage.eclerx.com/savepage/tk_15434950165251522_sr_2095.html","info")</f>
        <v/>
      </c>
      <c r="AA683" t="n">
        <v>-6796527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88</v>
      </c>
      <c r="AO683" t="s"/>
      <c r="AP683" t="n">
        <v>243</v>
      </c>
      <c r="AQ683" t="s">
        <v>89</v>
      </c>
      <c r="AR683" t="s"/>
      <c r="AS683" t="s"/>
      <c r="AT683" t="s">
        <v>90</v>
      </c>
      <c r="AU683" t="s"/>
      <c r="AV683" t="s"/>
      <c r="AW683" t="s"/>
      <c r="AX683" t="s"/>
      <c r="AY683" t="n">
        <v>6796527</v>
      </c>
      <c r="AZ683" t="s">
        <v>1181</v>
      </c>
      <c r="BA683" t="s"/>
      <c r="BB683" t="n">
        <v>60665</v>
      </c>
      <c r="BC683" t="n">
        <v>13.585872</v>
      </c>
      <c r="BD683" t="n">
        <v>52.403019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1</v>
      </c>
      <c r="E684" t="s">
        <v>1187</v>
      </c>
      <c r="F684" t="n">
        <v>529919</v>
      </c>
      <c r="G684" t="s">
        <v>74</v>
      </c>
      <c r="H684" t="s">
        <v>75</v>
      </c>
      <c r="I684" t="s"/>
      <c r="J684" t="s">
        <v>74</v>
      </c>
      <c r="K684" t="n">
        <v>139</v>
      </c>
      <c r="L684" t="s">
        <v>76</v>
      </c>
      <c r="M684" t="s"/>
      <c r="N684" t="s">
        <v>1188</v>
      </c>
      <c r="O684" t="s">
        <v>78</v>
      </c>
      <c r="P684" t="s">
        <v>1189</v>
      </c>
      <c r="Q684" t="s"/>
      <c r="R684" t="s">
        <v>109</v>
      </c>
      <c r="S684" t="s">
        <v>247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HYPERLINK("https://hotelmonitor-cachepage.eclerx.com/savepage/tk_1543494672678701_sr_2095.html","info")</f>
        <v/>
      </c>
      <c r="AA684" t="n">
        <v>5846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88</v>
      </c>
      <c r="AO684" t="s"/>
      <c r="AP684" t="n">
        <v>46</v>
      </c>
      <c r="AQ684" t="s">
        <v>89</v>
      </c>
      <c r="AR684" t="s"/>
      <c r="AS684" t="s"/>
      <c r="AT684" t="s">
        <v>90</v>
      </c>
      <c r="AU684" t="s"/>
      <c r="AV684" t="s"/>
      <c r="AW684" t="s"/>
      <c r="AX684" t="s"/>
      <c r="AY684" t="n">
        <v>1055227</v>
      </c>
      <c r="AZ684" t="s">
        <v>1190</v>
      </c>
      <c r="BA684" t="s"/>
      <c r="BB684" t="n">
        <v>2288</v>
      </c>
      <c r="BC684" t="n">
        <v>13.340435</v>
      </c>
      <c r="BD684" t="n">
        <v>52.503929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1</v>
      </c>
      <c r="E685" t="s">
        <v>1187</v>
      </c>
      <c r="F685" t="n">
        <v>529919</v>
      </c>
      <c r="G685" t="s">
        <v>74</v>
      </c>
      <c r="H685" t="s">
        <v>75</v>
      </c>
      <c r="I685" t="s"/>
      <c r="J685" t="s">
        <v>74</v>
      </c>
      <c r="K685" t="n">
        <v>159</v>
      </c>
      <c r="L685" t="s">
        <v>76</v>
      </c>
      <c r="M685" t="s"/>
      <c r="N685" t="s">
        <v>1188</v>
      </c>
      <c r="O685" t="s">
        <v>78</v>
      </c>
      <c r="P685" t="s">
        <v>1189</v>
      </c>
      <c r="Q685" t="s"/>
      <c r="R685" t="s">
        <v>109</v>
      </c>
      <c r="S685" t="s">
        <v>320</v>
      </c>
      <c r="T685" t="s">
        <v>82</v>
      </c>
      <c r="U685" t="s"/>
      <c r="V685" t="s">
        <v>83</v>
      </c>
      <c r="W685" t="s">
        <v>98</v>
      </c>
      <c r="X685" t="s"/>
      <c r="Y685" t="s">
        <v>85</v>
      </c>
      <c r="Z685">
        <f>HYPERLINK("https://hotelmonitor-cachepage.eclerx.com/savepage/tk_1543494672678701_sr_2095.html","info")</f>
        <v/>
      </c>
      <c r="AA685" t="n">
        <v>5846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88</v>
      </c>
      <c r="AO685" t="s"/>
      <c r="AP685" t="n">
        <v>46</v>
      </c>
      <c r="AQ685" t="s">
        <v>89</v>
      </c>
      <c r="AR685" t="s"/>
      <c r="AS685" t="s"/>
      <c r="AT685" t="s">
        <v>90</v>
      </c>
      <c r="AU685" t="s"/>
      <c r="AV685" t="s"/>
      <c r="AW685" t="s"/>
      <c r="AX685" t="s"/>
      <c r="AY685" t="n">
        <v>1055227</v>
      </c>
      <c r="AZ685" t="s">
        <v>1190</v>
      </c>
      <c r="BA685" t="s"/>
      <c r="BB685" t="n">
        <v>2288</v>
      </c>
      <c r="BC685" t="n">
        <v>13.340435</v>
      </c>
      <c r="BD685" t="n">
        <v>52.503929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1</v>
      </c>
      <c r="E686" t="s">
        <v>1187</v>
      </c>
      <c r="F686" t="n">
        <v>529919</v>
      </c>
      <c r="G686" t="s">
        <v>74</v>
      </c>
      <c r="H686" t="s">
        <v>75</v>
      </c>
      <c r="I686" t="s"/>
      <c r="J686" t="s">
        <v>74</v>
      </c>
      <c r="K686" t="n">
        <v>169</v>
      </c>
      <c r="L686" t="s">
        <v>76</v>
      </c>
      <c r="M686" t="s"/>
      <c r="N686" t="s">
        <v>1191</v>
      </c>
      <c r="O686" t="s">
        <v>78</v>
      </c>
      <c r="P686" t="s">
        <v>1189</v>
      </c>
      <c r="Q686" t="s"/>
      <c r="R686" t="s">
        <v>109</v>
      </c>
      <c r="S686" t="s">
        <v>683</v>
      </c>
      <c r="T686" t="s">
        <v>82</v>
      </c>
      <c r="U686" t="s"/>
      <c r="V686" t="s">
        <v>83</v>
      </c>
      <c r="W686" t="s">
        <v>98</v>
      </c>
      <c r="X686" t="s"/>
      <c r="Y686" t="s">
        <v>85</v>
      </c>
      <c r="Z686">
        <f>HYPERLINK("https://hotelmonitor-cachepage.eclerx.com/savepage/tk_1543494672678701_sr_2095.html","info")</f>
        <v/>
      </c>
      <c r="AA686" t="n">
        <v>5846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88</v>
      </c>
      <c r="AO686" t="s"/>
      <c r="AP686" t="n">
        <v>46</v>
      </c>
      <c r="AQ686" t="s">
        <v>89</v>
      </c>
      <c r="AR686" t="s"/>
      <c r="AS686" t="s"/>
      <c r="AT686" t="s">
        <v>90</v>
      </c>
      <c r="AU686" t="s"/>
      <c r="AV686" t="s"/>
      <c r="AW686" t="s"/>
      <c r="AX686" t="s"/>
      <c r="AY686" t="n">
        <v>1055227</v>
      </c>
      <c r="AZ686" t="s">
        <v>1190</v>
      </c>
      <c r="BA686" t="s"/>
      <c r="BB686" t="n">
        <v>2288</v>
      </c>
      <c r="BC686" t="n">
        <v>13.340435</v>
      </c>
      <c r="BD686" t="n">
        <v>52.503929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1</v>
      </c>
      <c r="E687" t="s">
        <v>1187</v>
      </c>
      <c r="F687" t="n">
        <v>529919</v>
      </c>
      <c r="G687" t="s">
        <v>74</v>
      </c>
      <c r="H687" t="s">
        <v>75</v>
      </c>
      <c r="I687" t="s"/>
      <c r="J687" t="s">
        <v>74</v>
      </c>
      <c r="K687" t="n">
        <v>174</v>
      </c>
      <c r="L687" t="s">
        <v>76</v>
      </c>
      <c r="M687" t="s"/>
      <c r="N687" t="s">
        <v>1192</v>
      </c>
      <c r="O687" t="s">
        <v>78</v>
      </c>
      <c r="P687" t="s">
        <v>1189</v>
      </c>
      <c r="Q687" t="s"/>
      <c r="R687" t="s">
        <v>109</v>
      </c>
      <c r="S687" t="s">
        <v>665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HYPERLINK("https://hotelmonitor-cachepage.eclerx.com/savepage/tk_1543494672678701_sr_2095.html","info")</f>
        <v/>
      </c>
      <c r="AA687" t="n">
        <v>5846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88</v>
      </c>
      <c r="AO687" t="s"/>
      <c r="AP687" t="n">
        <v>46</v>
      </c>
      <c r="AQ687" t="s">
        <v>89</v>
      </c>
      <c r="AR687" t="s"/>
      <c r="AS687" t="s"/>
      <c r="AT687" t="s">
        <v>90</v>
      </c>
      <c r="AU687" t="s"/>
      <c r="AV687" t="s"/>
      <c r="AW687" t="s"/>
      <c r="AX687" t="s"/>
      <c r="AY687" t="n">
        <v>1055227</v>
      </c>
      <c r="AZ687" t="s">
        <v>1190</v>
      </c>
      <c r="BA687" t="s"/>
      <c r="BB687" t="n">
        <v>2288</v>
      </c>
      <c r="BC687" t="n">
        <v>13.340435</v>
      </c>
      <c r="BD687" t="n">
        <v>52.503929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1</v>
      </c>
      <c r="E688" t="s">
        <v>1187</v>
      </c>
      <c r="F688" t="n">
        <v>529919</v>
      </c>
      <c r="G688" t="s">
        <v>74</v>
      </c>
      <c r="H688" t="s">
        <v>75</v>
      </c>
      <c r="I688" t="s"/>
      <c r="J688" t="s">
        <v>74</v>
      </c>
      <c r="K688" t="n">
        <v>174</v>
      </c>
      <c r="L688" t="s">
        <v>76</v>
      </c>
      <c r="M688" t="s"/>
      <c r="N688" t="s">
        <v>1193</v>
      </c>
      <c r="O688" t="s">
        <v>78</v>
      </c>
      <c r="P688" t="s">
        <v>1189</v>
      </c>
      <c r="Q688" t="s"/>
      <c r="R688" t="s">
        <v>109</v>
      </c>
      <c r="S688" t="s">
        <v>665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HYPERLINK("https://hotelmonitor-cachepage.eclerx.com/savepage/tk_1543494672678701_sr_2095.html","info")</f>
        <v/>
      </c>
      <c r="AA688" t="n">
        <v>5846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88</v>
      </c>
      <c r="AO688" t="s"/>
      <c r="AP688" t="n">
        <v>46</v>
      </c>
      <c r="AQ688" t="s">
        <v>89</v>
      </c>
      <c r="AR688" t="s"/>
      <c r="AS688" t="s"/>
      <c r="AT688" t="s">
        <v>90</v>
      </c>
      <c r="AU688" t="s"/>
      <c r="AV688" t="s"/>
      <c r="AW688" t="s"/>
      <c r="AX688" t="s"/>
      <c r="AY688" t="n">
        <v>1055227</v>
      </c>
      <c r="AZ688" t="s">
        <v>1190</v>
      </c>
      <c r="BA688" t="s"/>
      <c r="BB688" t="n">
        <v>2288</v>
      </c>
      <c r="BC688" t="n">
        <v>13.340435</v>
      </c>
      <c r="BD688" t="n">
        <v>52.503929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1</v>
      </c>
      <c r="E689" t="s">
        <v>1187</v>
      </c>
      <c r="F689" t="n">
        <v>529919</v>
      </c>
      <c r="G689" t="s">
        <v>74</v>
      </c>
      <c r="H689" t="s">
        <v>75</v>
      </c>
      <c r="I689" t="s"/>
      <c r="J689" t="s">
        <v>74</v>
      </c>
      <c r="K689" t="n">
        <v>259</v>
      </c>
      <c r="L689" t="s">
        <v>76</v>
      </c>
      <c r="M689" t="s"/>
      <c r="N689" t="s">
        <v>1194</v>
      </c>
      <c r="O689" t="s">
        <v>78</v>
      </c>
      <c r="P689" t="s">
        <v>1189</v>
      </c>
      <c r="Q689" t="s"/>
      <c r="R689" t="s">
        <v>109</v>
      </c>
      <c r="S689" t="s">
        <v>899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HYPERLINK("https://hotelmonitor-cachepage.eclerx.com/savepage/tk_1543494672678701_sr_2095.html","info")</f>
        <v/>
      </c>
      <c r="AA689" t="n">
        <v>5846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88</v>
      </c>
      <c r="AO689" t="s"/>
      <c r="AP689" t="n">
        <v>46</v>
      </c>
      <c r="AQ689" t="s">
        <v>89</v>
      </c>
      <c r="AR689" t="s"/>
      <c r="AS689" t="s"/>
      <c r="AT689" t="s">
        <v>90</v>
      </c>
      <c r="AU689" t="s"/>
      <c r="AV689" t="s"/>
      <c r="AW689" t="s"/>
      <c r="AX689" t="s"/>
      <c r="AY689" t="n">
        <v>1055227</v>
      </c>
      <c r="AZ689" t="s">
        <v>1190</v>
      </c>
      <c r="BA689" t="s"/>
      <c r="BB689" t="n">
        <v>2288</v>
      </c>
      <c r="BC689" t="n">
        <v>13.340435</v>
      </c>
      <c r="BD689" t="n">
        <v>52.503929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1</v>
      </c>
      <c r="E690" t="s">
        <v>1195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195</v>
      </c>
      <c r="L690" t="s">
        <v>76</v>
      </c>
      <c r="M690" t="s"/>
      <c r="N690" t="s">
        <v>102</v>
      </c>
      <c r="O690" t="s">
        <v>78</v>
      </c>
      <c r="P690" t="s">
        <v>1195</v>
      </c>
      <c r="Q690" t="s"/>
      <c r="R690" t="s">
        <v>193</v>
      </c>
      <c r="S690" t="s">
        <v>453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HYPERLINK("https://hotelmonitor-cachepage.eclerx.com/savepage/tk_15434949691107242_sr_2095.html","info")</f>
        <v/>
      </c>
      <c r="AA690" t="n">
        <v>-6796572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88</v>
      </c>
      <c r="AO690" t="s"/>
      <c r="AP690" t="n">
        <v>215</v>
      </c>
      <c r="AQ690" t="s">
        <v>89</v>
      </c>
      <c r="AR690" t="s"/>
      <c r="AS690" t="s"/>
      <c r="AT690" t="s">
        <v>90</v>
      </c>
      <c r="AU690" t="s"/>
      <c r="AV690" t="s"/>
      <c r="AW690" t="s"/>
      <c r="AX690" t="s"/>
      <c r="AY690" t="n">
        <v>6796572</v>
      </c>
      <c r="AZ690" t="s">
        <v>1196</v>
      </c>
      <c r="BA690" t="s"/>
      <c r="BB690" t="n">
        <v>3163</v>
      </c>
      <c r="BC690" t="n">
        <v>13.338467</v>
      </c>
      <c r="BD690" t="n">
        <v>52.50488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1</v>
      </c>
      <c r="E691" t="s">
        <v>1195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235</v>
      </c>
      <c r="L691" t="s">
        <v>76</v>
      </c>
      <c r="M691" t="s"/>
      <c r="N691" t="s">
        <v>356</v>
      </c>
      <c r="O691" t="s">
        <v>78</v>
      </c>
      <c r="P691" t="s">
        <v>1195</v>
      </c>
      <c r="Q691" t="s"/>
      <c r="R691" t="s">
        <v>193</v>
      </c>
      <c r="S691" t="s">
        <v>458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HYPERLINK("https://hotelmonitor-cachepage.eclerx.com/savepage/tk_15434949691107242_sr_2095.html","info")</f>
        <v/>
      </c>
      <c r="AA691" t="n">
        <v>-6796572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88</v>
      </c>
      <c r="AO691" t="s"/>
      <c r="AP691" t="n">
        <v>215</v>
      </c>
      <c r="AQ691" t="s">
        <v>89</v>
      </c>
      <c r="AR691" t="s"/>
      <c r="AS691" t="s"/>
      <c r="AT691" t="s">
        <v>90</v>
      </c>
      <c r="AU691" t="s"/>
      <c r="AV691" t="s"/>
      <c r="AW691" t="s"/>
      <c r="AX691" t="s"/>
      <c r="AY691" t="n">
        <v>6796572</v>
      </c>
      <c r="AZ691" t="s">
        <v>1196</v>
      </c>
      <c r="BA691" t="s"/>
      <c r="BB691" t="n">
        <v>3163</v>
      </c>
      <c r="BC691" t="n">
        <v>13.338467</v>
      </c>
      <c r="BD691" t="n">
        <v>52.50488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1</v>
      </c>
      <c r="E692" t="s">
        <v>1197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98</v>
      </c>
      <c r="L692" t="s">
        <v>76</v>
      </c>
      <c r="M692" t="s"/>
      <c r="N692" t="s">
        <v>169</v>
      </c>
      <c r="O692" t="s">
        <v>78</v>
      </c>
      <c r="P692" t="s">
        <v>1197</v>
      </c>
      <c r="Q692" t="s"/>
      <c r="R692" t="s">
        <v>109</v>
      </c>
      <c r="S692" t="s">
        <v>782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HYPERLINK("https://hotelmonitor-cachepage.eclerx.com/savepage/tk_1543494832917371_sr_2095.html","info")</f>
        <v/>
      </c>
      <c r="AA692" t="n">
        <v>-6797230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88</v>
      </c>
      <c r="AO692" t="s"/>
      <c r="AP692" t="n">
        <v>137</v>
      </c>
      <c r="AQ692" t="s">
        <v>89</v>
      </c>
      <c r="AR692" t="s"/>
      <c r="AS692" t="s"/>
      <c r="AT692" t="s">
        <v>90</v>
      </c>
      <c r="AU692" t="s"/>
      <c r="AV692" t="s"/>
      <c r="AW692" t="s"/>
      <c r="AX692" t="s"/>
      <c r="AY692" t="n">
        <v>6797230</v>
      </c>
      <c r="AZ692" t="s">
        <v>1198</v>
      </c>
      <c r="BA692" t="s"/>
      <c r="BB692" t="n">
        <v>962533</v>
      </c>
      <c r="BC692" t="s"/>
      <c r="BD692" t="s"/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1</v>
      </c>
      <c r="E693" t="s">
        <v>1199</v>
      </c>
      <c r="F693" t="n">
        <v>2173724</v>
      </c>
      <c r="G693" t="s">
        <v>74</v>
      </c>
      <c r="H693" t="s">
        <v>75</v>
      </c>
      <c r="I693" t="s"/>
      <c r="J693" t="s">
        <v>74</v>
      </c>
      <c r="K693" t="n">
        <v>102</v>
      </c>
      <c r="L693" t="s">
        <v>76</v>
      </c>
      <c r="M693" t="s"/>
      <c r="N693" t="s">
        <v>707</v>
      </c>
      <c r="O693" t="s">
        <v>78</v>
      </c>
      <c r="P693" t="s">
        <v>1200</v>
      </c>
      <c r="Q693" t="s"/>
      <c r="R693" t="s">
        <v>103</v>
      </c>
      <c r="S693" t="s">
        <v>1201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HYPERLINK("https://hotelmonitor-cachepage.eclerx.com/savepage/tk_15434946050184615_sr_2095.html","info")</f>
        <v/>
      </c>
      <c r="AA693" t="n">
        <v>228055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88</v>
      </c>
      <c r="AO693" t="s"/>
      <c r="AP693" t="n">
        <v>4</v>
      </c>
      <c r="AQ693" t="s">
        <v>89</v>
      </c>
      <c r="AR693" t="s"/>
      <c r="AS693" t="s"/>
      <c r="AT693" t="s">
        <v>90</v>
      </c>
      <c r="AU693" t="s"/>
      <c r="AV693" t="s"/>
      <c r="AW693" t="s"/>
      <c r="AX693" t="s"/>
      <c r="AY693" t="n">
        <v>2071483</v>
      </c>
      <c r="AZ693" t="s">
        <v>1202</v>
      </c>
      <c r="BA693" t="s"/>
      <c r="BB693" t="n">
        <v>84373</v>
      </c>
      <c r="BC693" t="n">
        <v>13.198292</v>
      </c>
      <c r="BD693" t="n">
        <v>52.533062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1</v>
      </c>
      <c r="E694" t="s">
        <v>1199</v>
      </c>
      <c r="F694" t="n">
        <v>2173724</v>
      </c>
      <c r="G694" t="s">
        <v>74</v>
      </c>
      <c r="H694" t="s">
        <v>75</v>
      </c>
      <c r="I694" t="s"/>
      <c r="J694" t="s">
        <v>74</v>
      </c>
      <c r="K694" t="n">
        <v>102</v>
      </c>
      <c r="L694" t="s">
        <v>76</v>
      </c>
      <c r="M694" t="s"/>
      <c r="N694" t="s">
        <v>517</v>
      </c>
      <c r="O694" t="s">
        <v>78</v>
      </c>
      <c r="P694" t="s">
        <v>1200</v>
      </c>
      <c r="Q694" t="s"/>
      <c r="R694" t="s">
        <v>103</v>
      </c>
      <c r="S694" t="s">
        <v>1201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HYPERLINK("https://hotelmonitor-cachepage.eclerx.com/savepage/tk_15434946050184615_sr_2095.html","info")</f>
        <v/>
      </c>
      <c r="AA694" t="n">
        <v>228055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88</v>
      </c>
      <c r="AO694" t="s"/>
      <c r="AP694" t="n">
        <v>4</v>
      </c>
      <c r="AQ694" t="s">
        <v>89</v>
      </c>
      <c r="AR694" t="s"/>
      <c r="AS694" t="s"/>
      <c r="AT694" t="s">
        <v>90</v>
      </c>
      <c r="AU694" t="s"/>
      <c r="AV694" t="s"/>
      <c r="AW694" t="s"/>
      <c r="AX694" t="s"/>
      <c r="AY694" t="n">
        <v>2071483</v>
      </c>
      <c r="AZ694" t="s">
        <v>1202</v>
      </c>
      <c r="BA694" t="s"/>
      <c r="BB694" t="n">
        <v>84373</v>
      </c>
      <c r="BC694" t="n">
        <v>13.198292</v>
      </c>
      <c r="BD694" t="n">
        <v>52.533062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1</v>
      </c>
      <c r="E695" t="s">
        <v>1199</v>
      </c>
      <c r="F695" t="n">
        <v>2173724</v>
      </c>
      <c r="G695" t="s">
        <v>74</v>
      </c>
      <c r="H695" t="s">
        <v>75</v>
      </c>
      <c r="I695" t="s"/>
      <c r="J695" t="s">
        <v>74</v>
      </c>
      <c r="K695" t="n">
        <v>124</v>
      </c>
      <c r="L695" t="s">
        <v>76</v>
      </c>
      <c r="M695" t="s"/>
      <c r="N695" t="s">
        <v>707</v>
      </c>
      <c r="O695" t="s">
        <v>78</v>
      </c>
      <c r="P695" t="s">
        <v>1200</v>
      </c>
      <c r="Q695" t="s"/>
      <c r="R695" t="s">
        <v>103</v>
      </c>
      <c r="S695" t="s">
        <v>376</v>
      </c>
      <c r="T695" t="s">
        <v>82</v>
      </c>
      <c r="U695" t="s"/>
      <c r="V695" t="s">
        <v>83</v>
      </c>
      <c r="W695" t="s">
        <v>98</v>
      </c>
      <c r="X695" t="s"/>
      <c r="Y695" t="s">
        <v>85</v>
      </c>
      <c r="Z695">
        <f>HYPERLINK("https://hotelmonitor-cachepage.eclerx.com/savepage/tk_15434946050184615_sr_2095.html","info")</f>
        <v/>
      </c>
      <c r="AA695" t="n">
        <v>228055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88</v>
      </c>
      <c r="AO695" t="s"/>
      <c r="AP695" t="n">
        <v>4</v>
      </c>
      <c r="AQ695" t="s">
        <v>89</v>
      </c>
      <c r="AR695" t="s"/>
      <c r="AS695" t="s"/>
      <c r="AT695" t="s">
        <v>90</v>
      </c>
      <c r="AU695" t="s"/>
      <c r="AV695" t="s"/>
      <c r="AW695" t="s"/>
      <c r="AX695" t="s"/>
      <c r="AY695" t="n">
        <v>2071483</v>
      </c>
      <c r="AZ695" t="s">
        <v>1202</v>
      </c>
      <c r="BA695" t="s"/>
      <c r="BB695" t="n">
        <v>84373</v>
      </c>
      <c r="BC695" t="n">
        <v>13.198292</v>
      </c>
      <c r="BD695" t="n">
        <v>52.533062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1</v>
      </c>
      <c r="E696" t="s">
        <v>1199</v>
      </c>
      <c r="F696" t="n">
        <v>2173724</v>
      </c>
      <c r="G696" t="s">
        <v>74</v>
      </c>
      <c r="H696" t="s">
        <v>75</v>
      </c>
      <c r="I696" t="s"/>
      <c r="J696" t="s">
        <v>74</v>
      </c>
      <c r="K696" t="n">
        <v>124</v>
      </c>
      <c r="L696" t="s">
        <v>76</v>
      </c>
      <c r="M696" t="s"/>
      <c r="N696" t="s">
        <v>517</v>
      </c>
      <c r="O696" t="s">
        <v>78</v>
      </c>
      <c r="P696" t="s">
        <v>1200</v>
      </c>
      <c r="Q696" t="s"/>
      <c r="R696" t="s">
        <v>103</v>
      </c>
      <c r="S696" t="s">
        <v>376</v>
      </c>
      <c r="T696" t="s">
        <v>82</v>
      </c>
      <c r="U696" t="s"/>
      <c r="V696" t="s">
        <v>83</v>
      </c>
      <c r="W696" t="s">
        <v>98</v>
      </c>
      <c r="X696" t="s"/>
      <c r="Y696" t="s">
        <v>85</v>
      </c>
      <c r="Z696">
        <f>HYPERLINK("https://hotelmonitor-cachepage.eclerx.com/savepage/tk_15434946050184615_sr_2095.html","info")</f>
        <v/>
      </c>
      <c r="AA696" t="n">
        <v>228055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88</v>
      </c>
      <c r="AO696" t="s"/>
      <c r="AP696" t="n">
        <v>4</v>
      </c>
      <c r="AQ696" t="s">
        <v>89</v>
      </c>
      <c r="AR696" t="s"/>
      <c r="AS696" t="s"/>
      <c r="AT696" t="s">
        <v>90</v>
      </c>
      <c r="AU696" t="s"/>
      <c r="AV696" t="s"/>
      <c r="AW696" t="s"/>
      <c r="AX696" t="s"/>
      <c r="AY696" t="n">
        <v>2071483</v>
      </c>
      <c r="AZ696" t="s">
        <v>1202</v>
      </c>
      <c r="BA696" t="s"/>
      <c r="BB696" t="n">
        <v>84373</v>
      </c>
      <c r="BC696" t="n">
        <v>13.198292</v>
      </c>
      <c r="BD696" t="n">
        <v>52.533062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1</v>
      </c>
      <c r="E697" t="s">
        <v>1203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160.54</v>
      </c>
      <c r="L697" t="s">
        <v>76</v>
      </c>
      <c r="M697" t="s"/>
      <c r="N697" t="s">
        <v>161</v>
      </c>
      <c r="O697" t="s">
        <v>78</v>
      </c>
      <c r="P697" t="s">
        <v>1203</v>
      </c>
      <c r="Q697" t="s"/>
      <c r="R697" t="s">
        <v>80</v>
      </c>
      <c r="S697" t="s">
        <v>1204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HYPERLINK("https://hotelmonitor-cachepage.eclerx.com/savepage/tk_15434948190014086_sr_2095.html","info")</f>
        <v/>
      </c>
      <c r="AA697" t="n">
        <v>-2071467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88</v>
      </c>
      <c r="AO697" t="s"/>
      <c r="AP697" t="n">
        <v>129</v>
      </c>
      <c r="AQ697" t="s">
        <v>89</v>
      </c>
      <c r="AR697" t="s"/>
      <c r="AS697" t="s"/>
      <c r="AT697" t="s">
        <v>90</v>
      </c>
      <c r="AU697" t="s"/>
      <c r="AV697" t="s"/>
      <c r="AW697" t="s"/>
      <c r="AX697" t="s"/>
      <c r="AY697" t="n">
        <v>2071467</v>
      </c>
      <c r="AZ697" t="s">
        <v>1205</v>
      </c>
      <c r="BA697" t="s"/>
      <c r="BB697" t="n">
        <v>421986</v>
      </c>
      <c r="BC697" t="n">
        <v>13.389879</v>
      </c>
      <c r="BD697" t="n">
        <v>52.526524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1</v>
      </c>
      <c r="E698" t="s">
        <v>1203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189.42</v>
      </c>
      <c r="L698" t="s">
        <v>76</v>
      </c>
      <c r="M698" t="s"/>
      <c r="N698" t="s">
        <v>1206</v>
      </c>
      <c r="O698" t="s">
        <v>78</v>
      </c>
      <c r="P698" t="s">
        <v>1203</v>
      </c>
      <c r="Q698" t="s"/>
      <c r="R698" t="s">
        <v>80</v>
      </c>
      <c r="S698" t="s">
        <v>1207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HYPERLINK("https://hotelmonitor-cachepage.eclerx.com/savepage/tk_15434948190014086_sr_2095.html","info")</f>
        <v/>
      </c>
      <c r="AA698" t="n">
        <v>-2071467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88</v>
      </c>
      <c r="AO698" t="s"/>
      <c r="AP698" t="n">
        <v>129</v>
      </c>
      <c r="AQ698" t="s">
        <v>89</v>
      </c>
      <c r="AR698" t="s"/>
      <c r="AS698" t="s"/>
      <c r="AT698" t="s">
        <v>90</v>
      </c>
      <c r="AU698" t="s"/>
      <c r="AV698" t="s"/>
      <c r="AW698" t="s"/>
      <c r="AX698" t="s"/>
      <c r="AY698" t="n">
        <v>2071467</v>
      </c>
      <c r="AZ698" t="s">
        <v>1205</v>
      </c>
      <c r="BA698" t="s"/>
      <c r="BB698" t="n">
        <v>421986</v>
      </c>
      <c r="BC698" t="n">
        <v>13.389879</v>
      </c>
      <c r="BD698" t="n">
        <v>52.526524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1</v>
      </c>
      <c r="E699" t="s">
        <v>1203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231.12</v>
      </c>
      <c r="L699" t="s">
        <v>76</v>
      </c>
      <c r="M699" t="s"/>
      <c r="N699" t="s">
        <v>1206</v>
      </c>
      <c r="O699" t="s">
        <v>78</v>
      </c>
      <c r="P699" t="s">
        <v>1203</v>
      </c>
      <c r="Q699" t="s"/>
      <c r="R699" t="s">
        <v>80</v>
      </c>
      <c r="S699" t="s">
        <v>1208</v>
      </c>
      <c r="T699" t="s">
        <v>82</v>
      </c>
      <c r="U699" t="s"/>
      <c r="V699" t="s">
        <v>83</v>
      </c>
      <c r="W699" t="s">
        <v>98</v>
      </c>
      <c r="X699" t="s"/>
      <c r="Y699" t="s">
        <v>85</v>
      </c>
      <c r="Z699">
        <f>HYPERLINK("https://hotelmonitor-cachepage.eclerx.com/savepage/tk_15434948190014086_sr_2095.html","info")</f>
        <v/>
      </c>
      <c r="AA699" t="n">
        <v>-2071467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88</v>
      </c>
      <c r="AO699" t="s"/>
      <c r="AP699" t="n">
        <v>129</v>
      </c>
      <c r="AQ699" t="s">
        <v>89</v>
      </c>
      <c r="AR699" t="s"/>
      <c r="AS699" t="s"/>
      <c r="AT699" t="s">
        <v>90</v>
      </c>
      <c r="AU699" t="s"/>
      <c r="AV699" t="s"/>
      <c r="AW699" t="s"/>
      <c r="AX699" t="s"/>
      <c r="AY699" t="n">
        <v>2071467</v>
      </c>
      <c r="AZ699" t="s">
        <v>1205</v>
      </c>
      <c r="BA699" t="s"/>
      <c r="BB699" t="n">
        <v>421986</v>
      </c>
      <c r="BC699" t="n">
        <v>13.389879</v>
      </c>
      <c r="BD699" t="n">
        <v>52.526524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1</v>
      </c>
      <c r="E700" t="s">
        <v>1209</v>
      </c>
      <c r="F700" t="n">
        <v>4918969</v>
      </c>
      <c r="G700" t="s">
        <v>74</v>
      </c>
      <c r="H700" t="s">
        <v>75</v>
      </c>
      <c r="I700" t="s"/>
      <c r="J700" t="s">
        <v>74</v>
      </c>
      <c r="K700" t="n">
        <v>165</v>
      </c>
      <c r="L700" t="s">
        <v>76</v>
      </c>
      <c r="M700" t="s"/>
      <c r="N700" t="s">
        <v>169</v>
      </c>
      <c r="O700" t="s">
        <v>78</v>
      </c>
      <c r="P700" t="s">
        <v>1210</v>
      </c>
      <c r="Q700" t="s"/>
      <c r="R700" t="s">
        <v>109</v>
      </c>
      <c r="S700" t="s">
        <v>1211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HYPERLINK("https://hotelmonitor-cachepage.eclerx.com/savepage/tk_15434948400402913_sr_2095.html","info")</f>
        <v/>
      </c>
      <c r="AA700" t="n">
        <v>609145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88</v>
      </c>
      <c r="AO700" t="s"/>
      <c r="AP700" t="n">
        <v>142</v>
      </c>
      <c r="AQ700" t="s">
        <v>89</v>
      </c>
      <c r="AR700" t="s"/>
      <c r="AS700" t="s"/>
      <c r="AT700" t="s">
        <v>90</v>
      </c>
      <c r="AU700" t="s"/>
      <c r="AV700" t="s"/>
      <c r="AW700" t="s"/>
      <c r="AX700" t="s"/>
      <c r="AY700" t="n">
        <v>3875364</v>
      </c>
      <c r="AZ700" t="s">
        <v>1212</v>
      </c>
      <c r="BA700" t="s"/>
      <c r="BB700" t="n">
        <v>743096</v>
      </c>
      <c r="BC700" t="n">
        <v>13.30885</v>
      </c>
      <c r="BD700" t="n">
        <v>52.49587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1</v>
      </c>
      <c r="E701" t="s">
        <v>1209</v>
      </c>
      <c r="F701" t="n">
        <v>4918969</v>
      </c>
      <c r="G701" t="s">
        <v>74</v>
      </c>
      <c r="H701" t="s">
        <v>75</v>
      </c>
      <c r="I701" t="s"/>
      <c r="J701" t="s">
        <v>74</v>
      </c>
      <c r="K701" t="n">
        <v>265</v>
      </c>
      <c r="L701" t="s">
        <v>76</v>
      </c>
      <c r="M701" t="s"/>
      <c r="N701" t="s">
        <v>303</v>
      </c>
      <c r="O701" t="s">
        <v>78</v>
      </c>
      <c r="P701" t="s">
        <v>1210</v>
      </c>
      <c r="Q701" t="s"/>
      <c r="R701" t="s">
        <v>109</v>
      </c>
      <c r="S701" t="s">
        <v>1213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HYPERLINK("https://hotelmonitor-cachepage.eclerx.com/savepage/tk_15434948400402913_sr_2095.html","info")</f>
        <v/>
      </c>
      <c r="AA701" t="n">
        <v>609145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88</v>
      </c>
      <c r="AO701" t="s"/>
      <c r="AP701" t="n">
        <v>142</v>
      </c>
      <c r="AQ701" t="s">
        <v>89</v>
      </c>
      <c r="AR701" t="s"/>
      <c r="AS701" t="s"/>
      <c r="AT701" t="s">
        <v>90</v>
      </c>
      <c r="AU701" t="s"/>
      <c r="AV701" t="s"/>
      <c r="AW701" t="s"/>
      <c r="AX701" t="s"/>
      <c r="AY701" t="n">
        <v>3875364</v>
      </c>
      <c r="AZ701" t="s">
        <v>1212</v>
      </c>
      <c r="BA701" t="s"/>
      <c r="BB701" t="n">
        <v>743096</v>
      </c>
      <c r="BC701" t="n">
        <v>13.30885</v>
      </c>
      <c r="BD701" t="n">
        <v>52.49587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1</v>
      </c>
      <c r="E702" t="s">
        <v>1209</v>
      </c>
      <c r="F702" t="n">
        <v>4918969</v>
      </c>
      <c r="G702" t="s">
        <v>74</v>
      </c>
      <c r="H702" t="s">
        <v>75</v>
      </c>
      <c r="I702" t="s"/>
      <c r="J702" t="s">
        <v>74</v>
      </c>
      <c r="K702" t="n">
        <v>305</v>
      </c>
      <c r="L702" t="s">
        <v>76</v>
      </c>
      <c r="M702" t="s"/>
      <c r="N702" t="s">
        <v>309</v>
      </c>
      <c r="O702" t="s">
        <v>78</v>
      </c>
      <c r="P702" t="s">
        <v>1210</v>
      </c>
      <c r="Q702" t="s"/>
      <c r="R702" t="s">
        <v>109</v>
      </c>
      <c r="S702" t="s">
        <v>574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HYPERLINK("https://hotelmonitor-cachepage.eclerx.com/savepage/tk_15434948400402913_sr_2095.html","info")</f>
        <v/>
      </c>
      <c r="AA702" t="n">
        <v>609145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88</v>
      </c>
      <c r="AO702" t="s"/>
      <c r="AP702" t="n">
        <v>142</v>
      </c>
      <c r="AQ702" t="s">
        <v>89</v>
      </c>
      <c r="AR702" t="s"/>
      <c r="AS702" t="s"/>
      <c r="AT702" t="s">
        <v>90</v>
      </c>
      <c r="AU702" t="s"/>
      <c r="AV702" t="s"/>
      <c r="AW702" t="s"/>
      <c r="AX702" t="s"/>
      <c r="AY702" t="n">
        <v>3875364</v>
      </c>
      <c r="AZ702" t="s">
        <v>1212</v>
      </c>
      <c r="BA702" t="s"/>
      <c r="BB702" t="n">
        <v>743096</v>
      </c>
      <c r="BC702" t="n">
        <v>13.30885</v>
      </c>
      <c r="BD702" t="n">
        <v>52.49587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1</v>
      </c>
      <c r="E703" t="s">
        <v>1214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141</v>
      </c>
      <c r="L703" t="s">
        <v>76</v>
      </c>
      <c r="M703" t="s"/>
      <c r="N703" t="s">
        <v>723</v>
      </c>
      <c r="O703" t="s">
        <v>78</v>
      </c>
      <c r="P703" t="s">
        <v>1214</v>
      </c>
      <c r="Q703" t="s"/>
      <c r="R703" t="s">
        <v>80</v>
      </c>
      <c r="S703" t="s">
        <v>814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HYPERLINK("https://hotelmonitor-cachepage.eclerx.com/savepage/tk_1543495003404271_sr_2095.html","info")</f>
        <v/>
      </c>
      <c r="AA703" t="n">
        <v>-6796494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88</v>
      </c>
      <c r="AO703" t="s"/>
      <c r="AP703" t="n">
        <v>235</v>
      </c>
      <c r="AQ703" t="s">
        <v>89</v>
      </c>
      <c r="AR703" t="s"/>
      <c r="AS703" t="s"/>
      <c r="AT703" t="s">
        <v>90</v>
      </c>
      <c r="AU703" t="s"/>
      <c r="AV703" t="s"/>
      <c r="AW703" t="s"/>
      <c r="AX703" t="s"/>
      <c r="AY703" t="n">
        <v>6796494</v>
      </c>
      <c r="AZ703" t="s">
        <v>1215</v>
      </c>
      <c r="BA703" t="s"/>
      <c r="BB703" t="n">
        <v>86282</v>
      </c>
      <c r="BC703" t="n">
        <v>13.6949</v>
      </c>
      <c r="BD703" t="n">
        <v>52.37166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1</v>
      </c>
      <c r="E704" t="s">
        <v>1214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171</v>
      </c>
      <c r="L704" t="s">
        <v>76</v>
      </c>
      <c r="M704" t="s"/>
      <c r="N704" t="s">
        <v>723</v>
      </c>
      <c r="O704" t="s">
        <v>78</v>
      </c>
      <c r="P704" t="s">
        <v>1214</v>
      </c>
      <c r="Q704" t="s"/>
      <c r="R704" t="s">
        <v>80</v>
      </c>
      <c r="S704" t="s">
        <v>1216</v>
      </c>
      <c r="T704" t="s">
        <v>82</v>
      </c>
      <c r="U704" t="s"/>
      <c r="V704" t="s">
        <v>83</v>
      </c>
      <c r="W704" t="s">
        <v>98</v>
      </c>
      <c r="X704" t="s"/>
      <c r="Y704" t="s">
        <v>85</v>
      </c>
      <c r="Z704">
        <f>HYPERLINK("https://hotelmonitor-cachepage.eclerx.com/savepage/tk_1543495003404271_sr_2095.html","info")</f>
        <v/>
      </c>
      <c r="AA704" t="n">
        <v>-6796494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88</v>
      </c>
      <c r="AO704" t="s"/>
      <c r="AP704" t="n">
        <v>235</v>
      </c>
      <c r="AQ704" t="s">
        <v>89</v>
      </c>
      <c r="AR704" t="s"/>
      <c r="AS704" t="s"/>
      <c r="AT704" t="s">
        <v>90</v>
      </c>
      <c r="AU704" t="s"/>
      <c r="AV704" t="s"/>
      <c r="AW704" t="s"/>
      <c r="AX704" t="s"/>
      <c r="AY704" t="n">
        <v>6796494</v>
      </c>
      <c r="AZ704" t="s">
        <v>1215</v>
      </c>
      <c r="BA704" t="s"/>
      <c r="BB704" t="n">
        <v>86282</v>
      </c>
      <c r="BC704" t="n">
        <v>13.6949</v>
      </c>
      <c r="BD704" t="n">
        <v>52.37166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1</v>
      </c>
      <c r="E705" t="s">
        <v>1217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113.47</v>
      </c>
      <c r="L705" t="s">
        <v>76</v>
      </c>
      <c r="M705" t="s"/>
      <c r="N705" t="s">
        <v>121</v>
      </c>
      <c r="O705" t="s">
        <v>78</v>
      </c>
      <c r="P705" t="s">
        <v>1217</v>
      </c>
      <c r="Q705" t="s"/>
      <c r="R705" t="s">
        <v>80</v>
      </c>
      <c r="S705" t="s">
        <v>1218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HYPERLINK("https://hotelmonitor-cachepage.eclerx.com/savepage/tk_15434948034958608_sr_2095.html","info")</f>
        <v/>
      </c>
      <c r="AA705" t="n">
        <v>-6796570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88</v>
      </c>
      <c r="AO705" t="s"/>
      <c r="AP705" t="n">
        <v>120</v>
      </c>
      <c r="AQ705" t="s">
        <v>89</v>
      </c>
      <c r="AR705" t="s"/>
      <c r="AS705" t="s"/>
      <c r="AT705" t="s">
        <v>90</v>
      </c>
      <c r="AU705" t="s"/>
      <c r="AV705" t="s"/>
      <c r="AW705" t="s"/>
      <c r="AX705" t="s"/>
      <c r="AY705" t="n">
        <v>6796570</v>
      </c>
      <c r="AZ705" t="s">
        <v>1219</v>
      </c>
      <c r="BA705" t="s"/>
      <c r="BB705" t="n">
        <v>3184</v>
      </c>
      <c r="BC705" t="n">
        <v>13.307224</v>
      </c>
      <c r="BD705" t="n">
        <v>52.496935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1</v>
      </c>
      <c r="E706" t="s">
        <v>1217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133.51</v>
      </c>
      <c r="L706" t="s">
        <v>76</v>
      </c>
      <c r="M706" t="s"/>
      <c r="N706" t="s">
        <v>161</v>
      </c>
      <c r="O706" t="s">
        <v>78</v>
      </c>
      <c r="P706" t="s">
        <v>1217</v>
      </c>
      <c r="Q706" t="s"/>
      <c r="R706" t="s">
        <v>80</v>
      </c>
      <c r="S706" t="s">
        <v>1220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HYPERLINK("https://hotelmonitor-cachepage.eclerx.com/savepage/tk_15434948034958608_sr_2095.html","info")</f>
        <v/>
      </c>
      <c r="AA706" t="n">
        <v>-6796570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88</v>
      </c>
      <c r="AO706" t="s"/>
      <c r="AP706" t="n">
        <v>120</v>
      </c>
      <c r="AQ706" t="s">
        <v>89</v>
      </c>
      <c r="AR706" t="s"/>
      <c r="AS706" t="s"/>
      <c r="AT706" t="s">
        <v>90</v>
      </c>
      <c r="AU706" t="s"/>
      <c r="AV706" t="s"/>
      <c r="AW706" t="s"/>
      <c r="AX706" t="s"/>
      <c r="AY706" t="n">
        <v>6796570</v>
      </c>
      <c r="AZ706" t="s">
        <v>1219</v>
      </c>
      <c r="BA706" t="s"/>
      <c r="BB706" t="n">
        <v>3184</v>
      </c>
      <c r="BC706" t="n">
        <v>13.307224</v>
      </c>
      <c r="BD706" t="n">
        <v>52.496935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1</v>
      </c>
      <c r="E707" t="s">
        <v>1221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65</v>
      </c>
      <c r="L707" t="s">
        <v>76</v>
      </c>
      <c r="M707" t="s"/>
      <c r="N707" t="s">
        <v>102</v>
      </c>
      <c r="O707" t="s">
        <v>78</v>
      </c>
      <c r="P707" t="s">
        <v>1221</v>
      </c>
      <c r="Q707" t="s"/>
      <c r="R707" t="s">
        <v>80</v>
      </c>
      <c r="S707" t="s">
        <v>1222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HYPERLINK("https://hotelmonitor-cachepage.eclerx.com/savepage/tk_154349482076279_sr_2095.html","info")</f>
        <v/>
      </c>
      <c r="AA707" t="n">
        <v>-6796547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88</v>
      </c>
      <c r="AO707" t="s"/>
      <c r="AP707" t="n">
        <v>130</v>
      </c>
      <c r="AQ707" t="s">
        <v>89</v>
      </c>
      <c r="AR707" t="s"/>
      <c r="AS707" t="s"/>
      <c r="AT707" t="s">
        <v>90</v>
      </c>
      <c r="AU707" t="s"/>
      <c r="AV707" t="s"/>
      <c r="AW707" t="s"/>
      <c r="AX707" t="s"/>
      <c r="AY707" t="n">
        <v>6796547</v>
      </c>
      <c r="AZ707" t="s">
        <v>1223</v>
      </c>
      <c r="BA707" t="s"/>
      <c r="BB707" t="n">
        <v>412242</v>
      </c>
      <c r="BC707" t="n">
        <v>13.6057</v>
      </c>
      <c r="BD707" t="n">
        <v>52.50521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1</v>
      </c>
      <c r="E708" t="s">
        <v>1221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89</v>
      </c>
      <c r="L708" t="s">
        <v>76</v>
      </c>
      <c r="M708" t="s"/>
      <c r="N708" t="s">
        <v>1224</v>
      </c>
      <c r="O708" t="s">
        <v>78</v>
      </c>
      <c r="P708" t="s">
        <v>1221</v>
      </c>
      <c r="Q708" t="s"/>
      <c r="R708" t="s">
        <v>80</v>
      </c>
      <c r="S708" t="s">
        <v>301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HYPERLINK("https://hotelmonitor-cachepage.eclerx.com/savepage/tk_154349482076279_sr_2095.html","info")</f>
        <v/>
      </c>
      <c r="AA708" t="n">
        <v>-6796547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88</v>
      </c>
      <c r="AO708" t="s"/>
      <c r="AP708" t="n">
        <v>130</v>
      </c>
      <c r="AQ708" t="s">
        <v>89</v>
      </c>
      <c r="AR708" t="s"/>
      <c r="AS708" t="s"/>
      <c r="AT708" t="s">
        <v>90</v>
      </c>
      <c r="AU708" t="s"/>
      <c r="AV708" t="s"/>
      <c r="AW708" t="s"/>
      <c r="AX708" t="s"/>
      <c r="AY708" t="n">
        <v>6796547</v>
      </c>
      <c r="AZ708" t="s">
        <v>1223</v>
      </c>
      <c r="BA708" t="s"/>
      <c r="BB708" t="n">
        <v>412242</v>
      </c>
      <c r="BC708" t="n">
        <v>13.6057</v>
      </c>
      <c r="BD708" t="n">
        <v>52.50521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1</v>
      </c>
      <c r="E709" t="s">
        <v>1225</v>
      </c>
      <c r="F709" t="n">
        <v>814164</v>
      </c>
      <c r="G709" t="s">
        <v>74</v>
      </c>
      <c r="H709" t="s">
        <v>75</v>
      </c>
      <c r="I709" t="s"/>
      <c r="J709" t="s">
        <v>74</v>
      </c>
      <c r="K709" t="n">
        <v>265</v>
      </c>
      <c r="L709" t="s">
        <v>76</v>
      </c>
      <c r="M709" t="s"/>
      <c r="N709" t="s">
        <v>169</v>
      </c>
      <c r="O709" t="s">
        <v>78</v>
      </c>
      <c r="P709" t="s">
        <v>1226</v>
      </c>
      <c r="Q709" t="s"/>
      <c r="R709" t="s">
        <v>193</v>
      </c>
      <c r="S709" t="s">
        <v>1213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HYPERLINK("https://hotelmonitor-cachepage.eclerx.com/savepage/tk_15434950197133973_sr_2095.html","info")</f>
        <v/>
      </c>
      <c r="AA709" t="n">
        <v>155699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88</v>
      </c>
      <c r="AO709" t="s"/>
      <c r="AP709" t="n">
        <v>245</v>
      </c>
      <c r="AQ709" t="s">
        <v>89</v>
      </c>
      <c r="AR709" t="s"/>
      <c r="AS709" t="s"/>
      <c r="AT709" t="s">
        <v>90</v>
      </c>
      <c r="AU709" t="s"/>
      <c r="AV709" t="s"/>
      <c r="AW709" t="s"/>
      <c r="AX709" t="s"/>
      <c r="AY709" t="n">
        <v>1769381</v>
      </c>
      <c r="AZ709" t="s">
        <v>1227</v>
      </c>
      <c r="BA709" t="s"/>
      <c r="BB709" t="n">
        <v>2434</v>
      </c>
      <c r="BC709" t="n">
        <v>13.328966</v>
      </c>
      <c r="BD709" t="n">
        <v>52.503527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1</v>
      </c>
      <c r="E710" t="s">
        <v>1228</v>
      </c>
      <c r="F710" t="n">
        <v>265071</v>
      </c>
      <c r="G710" t="s">
        <v>74</v>
      </c>
      <c r="H710" t="s">
        <v>75</v>
      </c>
      <c r="I710" t="s"/>
      <c r="J710" t="s">
        <v>74</v>
      </c>
      <c r="K710" t="n">
        <v>117.6</v>
      </c>
      <c r="L710" t="s">
        <v>76</v>
      </c>
      <c r="M710" t="s"/>
      <c r="N710" t="s">
        <v>102</v>
      </c>
      <c r="O710" t="s">
        <v>78</v>
      </c>
      <c r="P710" t="s">
        <v>1228</v>
      </c>
      <c r="Q710" t="s"/>
      <c r="R710" t="s">
        <v>109</v>
      </c>
      <c r="S710" t="s">
        <v>1229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HYPERLINK("https://hotelmonitor-cachepage.eclerx.com/savepage/tk_15434947494336274_sr_2095.html","info")</f>
        <v/>
      </c>
      <c r="AA710" t="n">
        <v>5858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88</v>
      </c>
      <c r="AO710" t="s"/>
      <c r="AP710" t="n">
        <v>88</v>
      </c>
      <c r="AQ710" t="s">
        <v>89</v>
      </c>
      <c r="AR710" t="s"/>
      <c r="AS710" t="s"/>
      <c r="AT710" t="s">
        <v>90</v>
      </c>
      <c r="AU710" t="s"/>
      <c r="AV710" t="s"/>
      <c r="AW710" t="s"/>
      <c r="AX710" t="s"/>
      <c r="AY710" t="n">
        <v>1998136</v>
      </c>
      <c r="AZ710" t="s">
        <v>1230</v>
      </c>
      <c r="BA710" t="s"/>
      <c r="BB710" t="n">
        <v>36331</v>
      </c>
      <c r="BC710" t="n">
        <v>13.459067</v>
      </c>
      <c r="BD710" t="n">
        <v>52.473593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1</v>
      </c>
      <c r="E711" t="s">
        <v>1231</v>
      </c>
      <c r="F711" t="n">
        <v>206747</v>
      </c>
      <c r="G711" t="s">
        <v>74</v>
      </c>
      <c r="H711" t="s">
        <v>75</v>
      </c>
      <c r="I711" t="s"/>
      <c r="J711" t="s">
        <v>74</v>
      </c>
      <c r="K711" t="n">
        <v>79</v>
      </c>
      <c r="L711" t="s">
        <v>76</v>
      </c>
      <c r="M711" t="s"/>
      <c r="N711" t="s">
        <v>169</v>
      </c>
      <c r="O711" t="s">
        <v>78</v>
      </c>
      <c r="P711" t="s">
        <v>1232</v>
      </c>
      <c r="Q711" t="s"/>
      <c r="R711" t="s">
        <v>80</v>
      </c>
      <c r="S711" t="s">
        <v>268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HYPERLINK("https://hotelmonitor-cachepage.eclerx.com/savepage/tk_15434946990996528_sr_2095.html","info")</f>
        <v/>
      </c>
      <c r="AA711" t="n">
        <v>79877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88</v>
      </c>
      <c r="AO711" t="s"/>
      <c r="AP711" t="n">
        <v>62</v>
      </c>
      <c r="AQ711" t="s">
        <v>89</v>
      </c>
      <c r="AR711" t="s"/>
      <c r="AS711" t="s"/>
      <c r="AT711" t="s">
        <v>90</v>
      </c>
      <c r="AU711" t="s"/>
      <c r="AV711" t="s"/>
      <c r="AW711" t="s"/>
      <c r="AX711" t="s"/>
      <c r="AY711" t="n">
        <v>937722</v>
      </c>
      <c r="AZ711" t="s">
        <v>1233</v>
      </c>
      <c r="BA711" t="s"/>
      <c r="BB711" t="n">
        <v>390427</v>
      </c>
      <c r="BC711" t="n">
        <v>13.46434</v>
      </c>
      <c r="BD711" t="n">
        <v>52.43669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1</v>
      </c>
      <c r="E712" t="s">
        <v>1231</v>
      </c>
      <c r="F712" t="n">
        <v>206747</v>
      </c>
      <c r="G712" t="s">
        <v>74</v>
      </c>
      <c r="H712" t="s">
        <v>75</v>
      </c>
      <c r="I712" t="s"/>
      <c r="J712" t="s">
        <v>74</v>
      </c>
      <c r="K712" t="n">
        <v>89</v>
      </c>
      <c r="L712" t="s">
        <v>76</v>
      </c>
      <c r="M712" t="s"/>
      <c r="N712" t="s">
        <v>303</v>
      </c>
      <c r="O712" t="s">
        <v>78</v>
      </c>
      <c r="P712" t="s">
        <v>1232</v>
      </c>
      <c r="Q712" t="s"/>
      <c r="R712" t="s">
        <v>80</v>
      </c>
      <c r="S712" t="s">
        <v>301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HYPERLINK("https://hotelmonitor-cachepage.eclerx.com/savepage/tk_15434946990996528_sr_2095.html","info")</f>
        <v/>
      </c>
      <c r="AA712" t="n">
        <v>79877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88</v>
      </c>
      <c r="AO712" t="s"/>
      <c r="AP712" t="n">
        <v>62</v>
      </c>
      <c r="AQ712" t="s">
        <v>89</v>
      </c>
      <c r="AR712" t="s"/>
      <c r="AS712" t="s"/>
      <c r="AT712" t="s">
        <v>90</v>
      </c>
      <c r="AU712" t="s"/>
      <c r="AV712" t="s"/>
      <c r="AW712" t="s"/>
      <c r="AX712" t="s"/>
      <c r="AY712" t="n">
        <v>937722</v>
      </c>
      <c r="AZ712" t="s">
        <v>1233</v>
      </c>
      <c r="BA712" t="s"/>
      <c r="BB712" t="n">
        <v>390427</v>
      </c>
      <c r="BC712" t="n">
        <v>13.46434</v>
      </c>
      <c r="BD712" t="n">
        <v>52.43669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1</v>
      </c>
      <c r="E713" t="s">
        <v>1231</v>
      </c>
      <c r="F713" t="n">
        <v>206747</v>
      </c>
      <c r="G713" t="s">
        <v>74</v>
      </c>
      <c r="H713" t="s">
        <v>75</v>
      </c>
      <c r="I713" t="s"/>
      <c r="J713" t="s">
        <v>74</v>
      </c>
      <c r="K713" t="n">
        <v>109</v>
      </c>
      <c r="L713" t="s">
        <v>76</v>
      </c>
      <c r="M713" t="s"/>
      <c r="N713" t="s">
        <v>309</v>
      </c>
      <c r="O713" t="s">
        <v>78</v>
      </c>
      <c r="P713" t="s">
        <v>1232</v>
      </c>
      <c r="Q713" t="s"/>
      <c r="R713" t="s">
        <v>80</v>
      </c>
      <c r="S713" t="s">
        <v>277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HYPERLINK("https://hotelmonitor-cachepage.eclerx.com/savepage/tk_15434946990996528_sr_2095.html","info")</f>
        <v/>
      </c>
      <c r="AA713" t="n">
        <v>79877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88</v>
      </c>
      <c r="AO713" t="s"/>
      <c r="AP713" t="n">
        <v>62</v>
      </c>
      <c r="AQ713" t="s">
        <v>89</v>
      </c>
      <c r="AR713" t="s"/>
      <c r="AS713" t="s"/>
      <c r="AT713" t="s">
        <v>90</v>
      </c>
      <c r="AU713" t="s"/>
      <c r="AV713" t="s"/>
      <c r="AW713" t="s"/>
      <c r="AX713" t="s"/>
      <c r="AY713" t="n">
        <v>937722</v>
      </c>
      <c r="AZ713" t="s">
        <v>1233</v>
      </c>
      <c r="BA713" t="s"/>
      <c r="BB713" t="n">
        <v>390427</v>
      </c>
      <c r="BC713" t="n">
        <v>13.46434</v>
      </c>
      <c r="BD713" t="n">
        <v>52.43669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1</v>
      </c>
      <c r="E714" t="s">
        <v>1231</v>
      </c>
      <c r="F714" t="n">
        <v>206747</v>
      </c>
      <c r="G714" t="s">
        <v>74</v>
      </c>
      <c r="H714" t="s">
        <v>75</v>
      </c>
      <c r="I714" t="s"/>
      <c r="J714" t="s">
        <v>74</v>
      </c>
      <c r="K714" t="n">
        <v>129</v>
      </c>
      <c r="L714" t="s">
        <v>76</v>
      </c>
      <c r="M714" t="s"/>
      <c r="N714" t="s">
        <v>113</v>
      </c>
      <c r="O714" t="s">
        <v>78</v>
      </c>
      <c r="P714" t="s">
        <v>1232</v>
      </c>
      <c r="Q714" t="s"/>
      <c r="R714" t="s">
        <v>80</v>
      </c>
      <c r="S714" t="s">
        <v>245</v>
      </c>
      <c r="T714" t="s">
        <v>82</v>
      </c>
      <c r="U714" t="s"/>
      <c r="V714" t="s">
        <v>83</v>
      </c>
      <c r="W714" t="s">
        <v>98</v>
      </c>
      <c r="X714" t="s"/>
      <c r="Y714" t="s">
        <v>85</v>
      </c>
      <c r="Z714">
        <f>HYPERLINK("https://hotelmonitor-cachepage.eclerx.com/savepage/tk_15434946990996528_sr_2095.html","info")</f>
        <v/>
      </c>
      <c r="AA714" t="n">
        <v>79877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88</v>
      </c>
      <c r="AO714" t="s"/>
      <c r="AP714" t="n">
        <v>62</v>
      </c>
      <c r="AQ714" t="s">
        <v>89</v>
      </c>
      <c r="AR714" t="s"/>
      <c r="AS714" t="s"/>
      <c r="AT714" t="s">
        <v>90</v>
      </c>
      <c r="AU714" t="s"/>
      <c r="AV714" t="s"/>
      <c r="AW714" t="s"/>
      <c r="AX714" t="s"/>
      <c r="AY714" t="n">
        <v>937722</v>
      </c>
      <c r="AZ714" t="s">
        <v>1233</v>
      </c>
      <c r="BA714" t="s"/>
      <c r="BB714" t="n">
        <v>390427</v>
      </c>
      <c r="BC714" t="n">
        <v>13.46434</v>
      </c>
      <c r="BD714" t="n">
        <v>52.43669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1</v>
      </c>
      <c r="E715" t="s">
        <v>1231</v>
      </c>
      <c r="F715" t="n">
        <v>206747</v>
      </c>
      <c r="G715" t="s">
        <v>74</v>
      </c>
      <c r="H715" t="s">
        <v>75</v>
      </c>
      <c r="I715" t="s"/>
      <c r="J715" t="s">
        <v>74</v>
      </c>
      <c r="K715" t="n">
        <v>129</v>
      </c>
      <c r="L715" t="s">
        <v>76</v>
      </c>
      <c r="M715" t="s"/>
      <c r="N715" t="s">
        <v>113</v>
      </c>
      <c r="O715" t="s">
        <v>78</v>
      </c>
      <c r="P715" t="s">
        <v>1232</v>
      </c>
      <c r="Q715" t="s"/>
      <c r="R715" t="s">
        <v>80</v>
      </c>
      <c r="S715" t="s">
        <v>245</v>
      </c>
      <c r="T715" t="s">
        <v>82</v>
      </c>
      <c r="U715" t="s"/>
      <c r="V715" t="s">
        <v>83</v>
      </c>
      <c r="W715" t="s">
        <v>98</v>
      </c>
      <c r="X715" t="s"/>
      <c r="Y715" t="s">
        <v>85</v>
      </c>
      <c r="Z715">
        <f>HYPERLINK("https://hotelmonitor-cachepage.eclerx.com/savepage/tk_15434946990996528_sr_2095.html","info")</f>
        <v/>
      </c>
      <c r="AA715" t="n">
        <v>79877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88</v>
      </c>
      <c r="AO715" t="s"/>
      <c r="AP715" t="n">
        <v>62</v>
      </c>
      <c r="AQ715" t="s">
        <v>89</v>
      </c>
      <c r="AR715" t="s"/>
      <c r="AS715" t="s"/>
      <c r="AT715" t="s">
        <v>90</v>
      </c>
      <c r="AU715" t="s"/>
      <c r="AV715" t="s"/>
      <c r="AW715" t="s"/>
      <c r="AX715" t="s"/>
      <c r="AY715" t="n">
        <v>937722</v>
      </c>
      <c r="AZ715" t="s">
        <v>1233</v>
      </c>
      <c r="BA715" t="s"/>
      <c r="BB715" t="n">
        <v>390427</v>
      </c>
      <c r="BC715" t="n">
        <v>13.46434</v>
      </c>
      <c r="BD715" t="n">
        <v>52.43669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1</v>
      </c>
      <c r="E716" t="s">
        <v>1234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173.7</v>
      </c>
      <c r="L716" t="s">
        <v>76</v>
      </c>
      <c r="M716" t="s"/>
      <c r="N716" t="s">
        <v>121</v>
      </c>
      <c r="O716" t="s">
        <v>78</v>
      </c>
      <c r="P716" t="s">
        <v>1234</v>
      </c>
      <c r="Q716" t="s"/>
      <c r="R716" t="s">
        <v>109</v>
      </c>
      <c r="S716" t="s">
        <v>1235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HYPERLINK("https://hotelmonitor-cachepage.eclerx.com/savepage/tk_15434950330749395_sr_2095.html","info")</f>
        <v/>
      </c>
      <c r="AA716" t="n">
        <v>-163106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88</v>
      </c>
      <c r="AO716" t="s"/>
      <c r="AP716" t="n">
        <v>253</v>
      </c>
      <c r="AQ716" t="s">
        <v>89</v>
      </c>
      <c r="AR716" t="s"/>
      <c r="AS716" t="s"/>
      <c r="AT716" t="s">
        <v>90</v>
      </c>
      <c r="AU716" t="s"/>
      <c r="AV716" t="s"/>
      <c r="AW716" t="s"/>
      <c r="AX716" t="s"/>
      <c r="AY716" t="n">
        <v>163106</v>
      </c>
      <c r="AZ716" t="s">
        <v>1236</v>
      </c>
      <c r="BA716" t="s"/>
      <c r="BB716" t="n">
        <v>222599</v>
      </c>
      <c r="BC716" t="n">
        <v>13.32278</v>
      </c>
      <c r="BD716" t="n">
        <v>52.50931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1</v>
      </c>
      <c r="E717" t="s">
        <v>1234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206.1</v>
      </c>
      <c r="L717" t="s">
        <v>76</v>
      </c>
      <c r="M717" t="s"/>
      <c r="N717" t="s">
        <v>1237</v>
      </c>
      <c r="O717" t="s">
        <v>78</v>
      </c>
      <c r="P717" t="s">
        <v>1234</v>
      </c>
      <c r="Q717" t="s"/>
      <c r="R717" t="s">
        <v>109</v>
      </c>
      <c r="S717" t="s">
        <v>1238</v>
      </c>
      <c r="T717" t="s">
        <v>82</v>
      </c>
      <c r="U717" t="s"/>
      <c r="V717" t="s">
        <v>83</v>
      </c>
      <c r="W717" t="s">
        <v>98</v>
      </c>
      <c r="X717" t="s"/>
      <c r="Y717" t="s">
        <v>85</v>
      </c>
      <c r="Z717">
        <f>HYPERLINK("https://hotelmonitor-cachepage.eclerx.com/savepage/tk_15434950330749395_sr_2095.html","info")</f>
        <v/>
      </c>
      <c r="AA717" t="n">
        <v>-163106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88</v>
      </c>
      <c r="AO717" t="s"/>
      <c r="AP717" t="n">
        <v>253</v>
      </c>
      <c r="AQ717" t="s">
        <v>89</v>
      </c>
      <c r="AR717" t="s"/>
      <c r="AS717" t="s"/>
      <c r="AT717" t="s">
        <v>90</v>
      </c>
      <c r="AU717" t="s"/>
      <c r="AV717" t="s"/>
      <c r="AW717" t="s"/>
      <c r="AX717" t="s"/>
      <c r="AY717" t="n">
        <v>163106</v>
      </c>
      <c r="AZ717" t="s">
        <v>1236</v>
      </c>
      <c r="BA717" t="s"/>
      <c r="BB717" t="n">
        <v>222599</v>
      </c>
      <c r="BC717" t="n">
        <v>13.32278</v>
      </c>
      <c r="BD717" t="n">
        <v>52.50931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1</v>
      </c>
      <c r="E718" t="s">
        <v>1239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74</v>
      </c>
      <c r="L718" t="s">
        <v>76</v>
      </c>
      <c r="M718" t="s"/>
      <c r="N718" t="s">
        <v>102</v>
      </c>
      <c r="O718" t="s">
        <v>78</v>
      </c>
      <c r="P718" t="s">
        <v>1239</v>
      </c>
      <c r="Q718" t="s"/>
      <c r="R718" t="s">
        <v>80</v>
      </c>
      <c r="S718" t="s">
        <v>762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HYPERLINK("https://hotelmonitor-cachepage.eclerx.com/savepage/tk_15434947289883347_sr_2095.html","info")</f>
        <v/>
      </c>
      <c r="AA718" t="n">
        <v>-2902865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88</v>
      </c>
      <c r="AO718" t="s"/>
      <c r="AP718" t="n">
        <v>77</v>
      </c>
      <c r="AQ718" t="s">
        <v>89</v>
      </c>
      <c r="AR718" t="s"/>
      <c r="AS718" t="s"/>
      <c r="AT718" t="s">
        <v>90</v>
      </c>
      <c r="AU718" t="s"/>
      <c r="AV718" t="s"/>
      <c r="AW718" t="s"/>
      <c r="AX718" t="s"/>
      <c r="AY718" t="n">
        <v>2902865</v>
      </c>
      <c r="AZ718" t="s">
        <v>1240</v>
      </c>
      <c r="BA718" t="s"/>
      <c r="BB718" t="n">
        <v>544883</v>
      </c>
      <c r="BC718" t="n">
        <v>13.540555</v>
      </c>
      <c r="BD718" t="n">
        <v>52.396687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1</v>
      </c>
      <c r="E719" t="s">
        <v>1241</v>
      </c>
      <c r="F719" t="n">
        <v>2346447</v>
      </c>
      <c r="G719" t="s">
        <v>74</v>
      </c>
      <c r="H719" t="s">
        <v>75</v>
      </c>
      <c r="I719" t="s"/>
      <c r="J719" t="s">
        <v>74</v>
      </c>
      <c r="K719" t="n">
        <v>76</v>
      </c>
      <c r="L719" t="s">
        <v>76</v>
      </c>
      <c r="M719" t="s"/>
      <c r="N719" t="s">
        <v>284</v>
      </c>
      <c r="O719" t="s">
        <v>78</v>
      </c>
      <c r="P719" t="s">
        <v>1242</v>
      </c>
      <c r="Q719" t="s"/>
      <c r="R719" t="s">
        <v>80</v>
      </c>
      <c r="S719" t="s">
        <v>492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HYPERLINK("https://hotelmonitor-cachepage.eclerx.com/savepage/tk_15434948945616553_sr_2095.html","info")</f>
        <v/>
      </c>
      <c r="AA719" t="n">
        <v>275101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88</v>
      </c>
      <c r="AO719" t="s"/>
      <c r="AP719" t="n">
        <v>174</v>
      </c>
      <c r="AQ719" t="s">
        <v>89</v>
      </c>
      <c r="AR719" t="s"/>
      <c r="AS719" t="s"/>
      <c r="AT719" t="s">
        <v>90</v>
      </c>
      <c r="AU719" t="s"/>
      <c r="AV719" t="s"/>
      <c r="AW719" t="s"/>
      <c r="AX719" t="s"/>
      <c r="AY719" t="n">
        <v>2071817</v>
      </c>
      <c r="AZ719" t="s">
        <v>1243</v>
      </c>
      <c r="BA719" t="s"/>
      <c r="BB719" t="n">
        <v>91747</v>
      </c>
      <c r="BC719" t="n">
        <v>13.4287</v>
      </c>
      <c r="BD719" t="n">
        <v>52.58541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1</v>
      </c>
      <c r="E720" t="s">
        <v>1241</v>
      </c>
      <c r="F720" t="n">
        <v>2346447</v>
      </c>
      <c r="G720" t="s">
        <v>74</v>
      </c>
      <c r="H720" t="s">
        <v>75</v>
      </c>
      <c r="I720" t="s"/>
      <c r="J720" t="s">
        <v>74</v>
      </c>
      <c r="K720" t="n">
        <v>80</v>
      </c>
      <c r="L720" t="s">
        <v>76</v>
      </c>
      <c r="M720" t="s"/>
      <c r="N720" t="s">
        <v>169</v>
      </c>
      <c r="O720" t="s">
        <v>78</v>
      </c>
      <c r="P720" t="s">
        <v>1242</v>
      </c>
      <c r="Q720" t="s"/>
      <c r="R720" t="s">
        <v>80</v>
      </c>
      <c r="S720" t="s">
        <v>351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HYPERLINK("https://hotelmonitor-cachepage.eclerx.com/savepage/tk_15434948945616553_sr_2095.html","info")</f>
        <v/>
      </c>
      <c r="AA720" t="n">
        <v>275101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88</v>
      </c>
      <c r="AO720" t="s"/>
      <c r="AP720" t="n">
        <v>174</v>
      </c>
      <c r="AQ720" t="s">
        <v>89</v>
      </c>
      <c r="AR720" t="s"/>
      <c r="AS720" t="s"/>
      <c r="AT720" t="s">
        <v>90</v>
      </c>
      <c r="AU720" t="s"/>
      <c r="AV720" t="s"/>
      <c r="AW720" t="s"/>
      <c r="AX720" t="s"/>
      <c r="AY720" t="n">
        <v>2071817</v>
      </c>
      <c r="AZ720" t="s">
        <v>1243</v>
      </c>
      <c r="BA720" t="s"/>
      <c r="BB720" t="n">
        <v>91747</v>
      </c>
      <c r="BC720" t="n">
        <v>13.4287</v>
      </c>
      <c r="BD720" t="n">
        <v>52.58541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1</v>
      </c>
      <c r="E721" t="s">
        <v>1244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149</v>
      </c>
      <c r="L721" t="s">
        <v>76</v>
      </c>
      <c r="M721" t="s"/>
      <c r="N721" t="s">
        <v>700</v>
      </c>
      <c r="O721" t="s">
        <v>78</v>
      </c>
      <c r="P721" t="s">
        <v>1244</v>
      </c>
      <c r="Q721" t="s"/>
      <c r="R721" t="s">
        <v>109</v>
      </c>
      <c r="S721" t="s">
        <v>188</v>
      </c>
      <c r="T721" t="s">
        <v>82</v>
      </c>
      <c r="U721" t="s"/>
      <c r="V721" t="s">
        <v>83</v>
      </c>
      <c r="W721" t="s">
        <v>98</v>
      </c>
      <c r="X721" t="s"/>
      <c r="Y721" t="s">
        <v>85</v>
      </c>
      <c r="Z721">
        <f>HYPERLINK("https://hotelmonitor-cachepage.eclerx.com/savepage/tk_15434948583776684_sr_2095.html","info")</f>
        <v/>
      </c>
      <c r="AA721" t="n">
        <v>-5998663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88</v>
      </c>
      <c r="AO721" t="s"/>
      <c r="AP721" t="n">
        <v>153</v>
      </c>
      <c r="AQ721" t="s">
        <v>89</v>
      </c>
      <c r="AR721" t="s"/>
      <c r="AS721" t="s"/>
      <c r="AT721" t="s">
        <v>90</v>
      </c>
      <c r="AU721" t="s"/>
      <c r="AV721" t="s"/>
      <c r="AW721" t="s"/>
      <c r="AX721" t="s"/>
      <c r="AY721" t="n">
        <v>5998663</v>
      </c>
      <c r="AZ721" t="s">
        <v>1245</v>
      </c>
      <c r="BA721" t="s"/>
      <c r="BB721" t="n">
        <v>89625</v>
      </c>
      <c r="BC721" t="n">
        <v>13.34499</v>
      </c>
      <c r="BD721" t="n">
        <v>52.49898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1</v>
      </c>
      <c r="E722" t="s">
        <v>1244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179</v>
      </c>
      <c r="L722" t="s">
        <v>76</v>
      </c>
      <c r="M722" t="s"/>
      <c r="N722" t="s">
        <v>266</v>
      </c>
      <c r="O722" t="s">
        <v>78</v>
      </c>
      <c r="P722" t="s">
        <v>1244</v>
      </c>
      <c r="Q722" t="s"/>
      <c r="R722" t="s">
        <v>109</v>
      </c>
      <c r="S722" t="s">
        <v>702</v>
      </c>
      <c r="T722" t="s">
        <v>82</v>
      </c>
      <c r="U722" t="s"/>
      <c r="V722" t="s">
        <v>83</v>
      </c>
      <c r="W722" t="s">
        <v>98</v>
      </c>
      <c r="X722" t="s"/>
      <c r="Y722" t="s">
        <v>85</v>
      </c>
      <c r="Z722">
        <f>HYPERLINK("https://hotelmonitor-cachepage.eclerx.com/savepage/tk_15434948583776684_sr_2095.html","info")</f>
        <v/>
      </c>
      <c r="AA722" t="n">
        <v>-5998663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88</v>
      </c>
      <c r="AO722" t="s"/>
      <c r="AP722" t="n">
        <v>153</v>
      </c>
      <c r="AQ722" t="s">
        <v>89</v>
      </c>
      <c r="AR722" t="s"/>
      <c r="AS722" t="s"/>
      <c r="AT722" t="s">
        <v>90</v>
      </c>
      <c r="AU722" t="s"/>
      <c r="AV722" t="s"/>
      <c r="AW722" t="s"/>
      <c r="AX722" t="s"/>
      <c r="AY722" t="n">
        <v>5998663</v>
      </c>
      <c r="AZ722" t="s">
        <v>1245</v>
      </c>
      <c r="BA722" t="s"/>
      <c r="BB722" t="n">
        <v>89625</v>
      </c>
      <c r="BC722" t="n">
        <v>13.34499</v>
      </c>
      <c r="BD722" t="n">
        <v>52.49898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1</v>
      </c>
      <c r="E723" t="s">
        <v>1244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179</v>
      </c>
      <c r="L723" t="s">
        <v>76</v>
      </c>
      <c r="M723" t="s"/>
      <c r="N723" t="s">
        <v>113</v>
      </c>
      <c r="O723" t="s">
        <v>78</v>
      </c>
      <c r="P723" t="s">
        <v>1244</v>
      </c>
      <c r="Q723" t="s"/>
      <c r="R723" t="s">
        <v>109</v>
      </c>
      <c r="S723" t="s">
        <v>702</v>
      </c>
      <c r="T723" t="s">
        <v>82</v>
      </c>
      <c r="U723" t="s"/>
      <c r="V723" t="s">
        <v>83</v>
      </c>
      <c r="W723" t="s">
        <v>98</v>
      </c>
      <c r="X723" t="s"/>
      <c r="Y723" t="s">
        <v>85</v>
      </c>
      <c r="Z723">
        <f>HYPERLINK("https://hotelmonitor-cachepage.eclerx.com/savepage/tk_15434948583776684_sr_2095.html","info")</f>
        <v/>
      </c>
      <c r="AA723" t="n">
        <v>-5998663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88</v>
      </c>
      <c r="AO723" t="s"/>
      <c r="AP723" t="n">
        <v>153</v>
      </c>
      <c r="AQ723" t="s">
        <v>89</v>
      </c>
      <c r="AR723" t="s"/>
      <c r="AS723" t="s"/>
      <c r="AT723" t="s">
        <v>90</v>
      </c>
      <c r="AU723" t="s"/>
      <c r="AV723" t="s"/>
      <c r="AW723" t="s"/>
      <c r="AX723" t="s"/>
      <c r="AY723" t="n">
        <v>5998663</v>
      </c>
      <c r="AZ723" t="s">
        <v>1245</v>
      </c>
      <c r="BA723" t="s"/>
      <c r="BB723" t="n">
        <v>89625</v>
      </c>
      <c r="BC723" t="n">
        <v>13.34499</v>
      </c>
      <c r="BD723" t="n">
        <v>52.49898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1</v>
      </c>
      <c r="E724" t="s">
        <v>1246</v>
      </c>
      <c r="F724" t="n">
        <v>755291</v>
      </c>
      <c r="G724" t="s">
        <v>74</v>
      </c>
      <c r="H724" t="s">
        <v>75</v>
      </c>
      <c r="I724" t="s"/>
      <c r="J724" t="s">
        <v>74</v>
      </c>
      <c r="K724" t="n">
        <v>176</v>
      </c>
      <c r="L724" t="s">
        <v>76</v>
      </c>
      <c r="M724" t="s"/>
      <c r="N724" t="s">
        <v>1247</v>
      </c>
      <c r="O724" t="s">
        <v>78</v>
      </c>
      <c r="P724" t="s">
        <v>1248</v>
      </c>
      <c r="Q724" t="s"/>
      <c r="R724" t="s">
        <v>109</v>
      </c>
      <c r="S724" t="s">
        <v>721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HYPERLINK("https://hotelmonitor-cachepage.eclerx.com/savepage/tk_15434948727402618_sr_2095.html","info")</f>
        <v/>
      </c>
      <c r="AA724" t="n">
        <v>146649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88</v>
      </c>
      <c r="AO724" t="s"/>
      <c r="AP724" t="n">
        <v>160</v>
      </c>
      <c r="AQ724" t="s">
        <v>89</v>
      </c>
      <c r="AR724" t="s"/>
      <c r="AS724" t="s"/>
      <c r="AT724" t="s">
        <v>90</v>
      </c>
      <c r="AU724" t="s"/>
      <c r="AV724" t="s"/>
      <c r="AW724" t="s"/>
      <c r="AX724" t="s"/>
      <c r="AY724" t="n">
        <v>1321488</v>
      </c>
      <c r="AZ724" t="s">
        <v>1249</v>
      </c>
      <c r="BA724" t="s"/>
      <c r="BB724" t="n">
        <v>519053</v>
      </c>
      <c r="BC724" t="n">
        <v>13.380558</v>
      </c>
      <c r="BD724" t="n">
        <v>52.532928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1</v>
      </c>
      <c r="E725" t="s">
        <v>1246</v>
      </c>
      <c r="F725" t="n">
        <v>755291</v>
      </c>
      <c r="G725" t="s">
        <v>74</v>
      </c>
      <c r="H725" t="s">
        <v>75</v>
      </c>
      <c r="I725" t="s"/>
      <c r="J725" t="s">
        <v>74</v>
      </c>
      <c r="K725" t="n">
        <v>185</v>
      </c>
      <c r="L725" t="s">
        <v>76</v>
      </c>
      <c r="M725" t="s"/>
      <c r="N725" t="s">
        <v>1250</v>
      </c>
      <c r="O725" t="s">
        <v>78</v>
      </c>
      <c r="P725" t="s">
        <v>1248</v>
      </c>
      <c r="Q725" t="s"/>
      <c r="R725" t="s">
        <v>109</v>
      </c>
      <c r="S725" t="s">
        <v>1251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HYPERLINK("https://hotelmonitor-cachepage.eclerx.com/savepage/tk_15434948727402618_sr_2095.html","info")</f>
        <v/>
      </c>
      <c r="AA725" t="n">
        <v>146649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88</v>
      </c>
      <c r="AO725" t="s"/>
      <c r="AP725" t="n">
        <v>160</v>
      </c>
      <c r="AQ725" t="s">
        <v>89</v>
      </c>
      <c r="AR725" t="s"/>
      <c r="AS725" t="s"/>
      <c r="AT725" t="s">
        <v>90</v>
      </c>
      <c r="AU725" t="s"/>
      <c r="AV725" t="s"/>
      <c r="AW725" t="s"/>
      <c r="AX725" t="s"/>
      <c r="AY725" t="n">
        <v>1321488</v>
      </c>
      <c r="AZ725" t="s">
        <v>1249</v>
      </c>
      <c r="BA725" t="s"/>
      <c r="BB725" t="n">
        <v>519053</v>
      </c>
      <c r="BC725" t="n">
        <v>13.380558</v>
      </c>
      <c r="BD725" t="n">
        <v>52.532928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1</v>
      </c>
      <c r="E726" t="s">
        <v>1246</v>
      </c>
      <c r="F726" t="n">
        <v>755291</v>
      </c>
      <c r="G726" t="s">
        <v>74</v>
      </c>
      <c r="H726" t="s">
        <v>75</v>
      </c>
      <c r="I726" t="s"/>
      <c r="J726" t="s">
        <v>74</v>
      </c>
      <c r="K726" t="n">
        <v>186</v>
      </c>
      <c r="L726" t="s">
        <v>76</v>
      </c>
      <c r="M726" t="s"/>
      <c r="N726" t="s">
        <v>1252</v>
      </c>
      <c r="O726" t="s">
        <v>78</v>
      </c>
      <c r="P726" t="s">
        <v>1248</v>
      </c>
      <c r="Q726" t="s"/>
      <c r="R726" t="s">
        <v>109</v>
      </c>
      <c r="S726" t="s">
        <v>260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HYPERLINK("https://hotelmonitor-cachepage.eclerx.com/savepage/tk_15434948727402618_sr_2095.html","info")</f>
        <v/>
      </c>
      <c r="AA726" t="n">
        <v>146649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88</v>
      </c>
      <c r="AO726" t="s"/>
      <c r="AP726" t="n">
        <v>160</v>
      </c>
      <c r="AQ726" t="s">
        <v>89</v>
      </c>
      <c r="AR726" t="s"/>
      <c r="AS726" t="s"/>
      <c r="AT726" t="s">
        <v>90</v>
      </c>
      <c r="AU726" t="s"/>
      <c r="AV726" t="s"/>
      <c r="AW726" t="s"/>
      <c r="AX726" t="s"/>
      <c r="AY726" t="n">
        <v>1321488</v>
      </c>
      <c r="AZ726" t="s">
        <v>1249</v>
      </c>
      <c r="BA726" t="s"/>
      <c r="BB726" t="n">
        <v>519053</v>
      </c>
      <c r="BC726" t="n">
        <v>13.380558</v>
      </c>
      <c r="BD726" t="n">
        <v>52.532928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1</v>
      </c>
      <c r="E727" t="s">
        <v>1246</v>
      </c>
      <c r="F727" t="n">
        <v>755291</v>
      </c>
      <c r="G727" t="s">
        <v>74</v>
      </c>
      <c r="H727" t="s">
        <v>75</v>
      </c>
      <c r="I727" t="s"/>
      <c r="J727" t="s">
        <v>74</v>
      </c>
      <c r="K727" t="n">
        <v>195</v>
      </c>
      <c r="L727" t="s">
        <v>76</v>
      </c>
      <c r="M727" t="s"/>
      <c r="N727" t="s">
        <v>1252</v>
      </c>
      <c r="O727" t="s">
        <v>78</v>
      </c>
      <c r="P727" t="s">
        <v>1248</v>
      </c>
      <c r="Q727" t="s"/>
      <c r="R727" t="s">
        <v>109</v>
      </c>
      <c r="S727" t="s">
        <v>453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HYPERLINK("https://hotelmonitor-cachepage.eclerx.com/savepage/tk_15434948727402618_sr_2095.html","info")</f>
        <v/>
      </c>
      <c r="AA727" t="n">
        <v>146649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88</v>
      </c>
      <c r="AO727" t="s"/>
      <c r="AP727" t="n">
        <v>160</v>
      </c>
      <c r="AQ727" t="s">
        <v>89</v>
      </c>
      <c r="AR727" t="s"/>
      <c r="AS727" t="s"/>
      <c r="AT727" t="s">
        <v>90</v>
      </c>
      <c r="AU727" t="s"/>
      <c r="AV727" t="s"/>
      <c r="AW727" t="s"/>
      <c r="AX727" t="s"/>
      <c r="AY727" t="n">
        <v>1321488</v>
      </c>
      <c r="AZ727" t="s">
        <v>1249</v>
      </c>
      <c r="BA727" t="s"/>
      <c r="BB727" t="n">
        <v>519053</v>
      </c>
      <c r="BC727" t="n">
        <v>13.380558</v>
      </c>
      <c r="BD727" t="n">
        <v>52.532928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1</v>
      </c>
      <c r="E728" t="s">
        <v>1246</v>
      </c>
      <c r="F728" t="n">
        <v>755291</v>
      </c>
      <c r="G728" t="s">
        <v>74</v>
      </c>
      <c r="H728" t="s">
        <v>75</v>
      </c>
      <c r="I728" t="s"/>
      <c r="J728" t="s">
        <v>74</v>
      </c>
      <c r="K728" t="n">
        <v>206</v>
      </c>
      <c r="L728" t="s">
        <v>76</v>
      </c>
      <c r="M728" t="s"/>
      <c r="N728" t="s">
        <v>1253</v>
      </c>
      <c r="O728" t="s">
        <v>78</v>
      </c>
      <c r="P728" t="s">
        <v>1248</v>
      </c>
      <c r="Q728" t="s"/>
      <c r="R728" t="s">
        <v>109</v>
      </c>
      <c r="S728" t="s">
        <v>1254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HYPERLINK("https://hotelmonitor-cachepage.eclerx.com/savepage/tk_15434948727402618_sr_2095.html","info")</f>
        <v/>
      </c>
      <c r="AA728" t="n">
        <v>146649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88</v>
      </c>
      <c r="AO728" t="s"/>
      <c r="AP728" t="n">
        <v>160</v>
      </c>
      <c r="AQ728" t="s">
        <v>89</v>
      </c>
      <c r="AR728" t="s"/>
      <c r="AS728" t="s"/>
      <c r="AT728" t="s">
        <v>90</v>
      </c>
      <c r="AU728" t="s"/>
      <c r="AV728" t="s"/>
      <c r="AW728" t="s"/>
      <c r="AX728" t="s"/>
      <c r="AY728" t="n">
        <v>1321488</v>
      </c>
      <c r="AZ728" t="s">
        <v>1249</v>
      </c>
      <c r="BA728" t="s"/>
      <c r="BB728" t="n">
        <v>519053</v>
      </c>
      <c r="BC728" t="n">
        <v>13.380558</v>
      </c>
      <c r="BD728" t="n">
        <v>52.532928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1</v>
      </c>
      <c r="E729" t="s">
        <v>1246</v>
      </c>
      <c r="F729" t="n">
        <v>755291</v>
      </c>
      <c r="G729" t="s">
        <v>74</v>
      </c>
      <c r="H729" t="s">
        <v>75</v>
      </c>
      <c r="I729" t="s"/>
      <c r="J729" t="s">
        <v>74</v>
      </c>
      <c r="K729" t="n">
        <v>212</v>
      </c>
      <c r="L729" t="s">
        <v>76</v>
      </c>
      <c r="M729" t="s"/>
      <c r="N729" t="s">
        <v>1250</v>
      </c>
      <c r="O729" t="s">
        <v>78</v>
      </c>
      <c r="P729" t="s">
        <v>1248</v>
      </c>
      <c r="Q729" t="s"/>
      <c r="R729" t="s">
        <v>109</v>
      </c>
      <c r="S729" t="s">
        <v>1255</v>
      </c>
      <c r="T729" t="s">
        <v>82</v>
      </c>
      <c r="U729" t="s"/>
      <c r="V729" t="s">
        <v>83</v>
      </c>
      <c r="W729" t="s">
        <v>98</v>
      </c>
      <c r="X729" t="s"/>
      <c r="Y729" t="s">
        <v>85</v>
      </c>
      <c r="Z729">
        <f>HYPERLINK("https://hotelmonitor-cachepage.eclerx.com/savepage/tk_15434948727402618_sr_2095.html","info")</f>
        <v/>
      </c>
      <c r="AA729" t="n">
        <v>146649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88</v>
      </c>
      <c r="AO729" t="s"/>
      <c r="AP729" t="n">
        <v>160</v>
      </c>
      <c r="AQ729" t="s">
        <v>89</v>
      </c>
      <c r="AR729" t="s"/>
      <c r="AS729" t="s"/>
      <c r="AT729" t="s">
        <v>90</v>
      </c>
      <c r="AU729" t="s"/>
      <c r="AV729" t="s"/>
      <c r="AW729" t="s"/>
      <c r="AX729" t="s"/>
      <c r="AY729" t="n">
        <v>1321488</v>
      </c>
      <c r="AZ729" t="s">
        <v>1249</v>
      </c>
      <c r="BA729" t="s"/>
      <c r="BB729" t="n">
        <v>519053</v>
      </c>
      <c r="BC729" t="n">
        <v>13.380558</v>
      </c>
      <c r="BD729" t="n">
        <v>52.532928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1</v>
      </c>
      <c r="E730" t="s">
        <v>1246</v>
      </c>
      <c r="F730" t="n">
        <v>755291</v>
      </c>
      <c r="G730" t="s">
        <v>74</v>
      </c>
      <c r="H730" t="s">
        <v>75</v>
      </c>
      <c r="I730" t="s"/>
      <c r="J730" t="s">
        <v>74</v>
      </c>
      <c r="K730" t="n">
        <v>215</v>
      </c>
      <c r="L730" t="s">
        <v>76</v>
      </c>
      <c r="M730" t="s"/>
      <c r="N730" t="s">
        <v>1253</v>
      </c>
      <c r="O730" t="s">
        <v>78</v>
      </c>
      <c r="P730" t="s">
        <v>1248</v>
      </c>
      <c r="Q730" t="s"/>
      <c r="R730" t="s">
        <v>109</v>
      </c>
      <c r="S730" t="s">
        <v>1256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HYPERLINK("https://hotelmonitor-cachepage.eclerx.com/savepage/tk_15434948727402618_sr_2095.html","info")</f>
        <v/>
      </c>
      <c r="AA730" t="n">
        <v>146649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88</v>
      </c>
      <c r="AO730" t="s"/>
      <c r="AP730" t="n">
        <v>160</v>
      </c>
      <c r="AQ730" t="s">
        <v>89</v>
      </c>
      <c r="AR730" t="s"/>
      <c r="AS730" t="s"/>
      <c r="AT730" t="s">
        <v>90</v>
      </c>
      <c r="AU730" t="s"/>
      <c r="AV730" t="s"/>
      <c r="AW730" t="s"/>
      <c r="AX730" t="s"/>
      <c r="AY730" t="n">
        <v>1321488</v>
      </c>
      <c r="AZ730" t="s">
        <v>1249</v>
      </c>
      <c r="BA730" t="s"/>
      <c r="BB730" t="n">
        <v>519053</v>
      </c>
      <c r="BC730" t="n">
        <v>13.380558</v>
      </c>
      <c r="BD730" t="n">
        <v>52.532928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1</v>
      </c>
      <c r="E731" t="s">
        <v>1246</v>
      </c>
      <c r="F731" t="n">
        <v>755291</v>
      </c>
      <c r="G731" t="s">
        <v>74</v>
      </c>
      <c r="H731" t="s">
        <v>75</v>
      </c>
      <c r="I731" t="s"/>
      <c r="J731" t="s">
        <v>74</v>
      </c>
      <c r="K731" t="n">
        <v>221</v>
      </c>
      <c r="L731" t="s">
        <v>76</v>
      </c>
      <c r="M731" t="s"/>
      <c r="N731" t="s">
        <v>1250</v>
      </c>
      <c r="O731" t="s">
        <v>78</v>
      </c>
      <c r="P731" t="s">
        <v>1248</v>
      </c>
      <c r="Q731" t="s"/>
      <c r="R731" t="s">
        <v>109</v>
      </c>
      <c r="S731" t="s">
        <v>725</v>
      </c>
      <c r="T731" t="s">
        <v>82</v>
      </c>
      <c r="U731" t="s"/>
      <c r="V731" t="s">
        <v>83</v>
      </c>
      <c r="W731" t="s">
        <v>98</v>
      </c>
      <c r="X731" t="s"/>
      <c r="Y731" t="s">
        <v>85</v>
      </c>
      <c r="Z731">
        <f>HYPERLINK("https://hotelmonitor-cachepage.eclerx.com/savepage/tk_15434948727402618_sr_2095.html","info")</f>
        <v/>
      </c>
      <c r="AA731" t="n">
        <v>146649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88</v>
      </c>
      <c r="AO731" t="s"/>
      <c r="AP731" t="n">
        <v>160</v>
      </c>
      <c r="AQ731" t="s">
        <v>89</v>
      </c>
      <c r="AR731" t="s"/>
      <c r="AS731" t="s"/>
      <c r="AT731" t="s">
        <v>90</v>
      </c>
      <c r="AU731" t="s"/>
      <c r="AV731" t="s"/>
      <c r="AW731" t="s"/>
      <c r="AX731" t="s"/>
      <c r="AY731" t="n">
        <v>1321488</v>
      </c>
      <c r="AZ731" t="s">
        <v>1249</v>
      </c>
      <c r="BA731" t="s"/>
      <c r="BB731" t="n">
        <v>519053</v>
      </c>
      <c r="BC731" t="n">
        <v>13.380558</v>
      </c>
      <c r="BD731" t="n">
        <v>52.532928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1</v>
      </c>
      <c r="E732" t="s">
        <v>1246</v>
      </c>
      <c r="F732" t="n">
        <v>755291</v>
      </c>
      <c r="G732" t="s">
        <v>74</v>
      </c>
      <c r="H732" t="s">
        <v>75</v>
      </c>
      <c r="I732" t="s"/>
      <c r="J732" t="s">
        <v>74</v>
      </c>
      <c r="K732" t="n">
        <v>222</v>
      </c>
      <c r="L732" t="s">
        <v>76</v>
      </c>
      <c r="M732" t="s"/>
      <c r="N732" t="s">
        <v>1252</v>
      </c>
      <c r="O732" t="s">
        <v>78</v>
      </c>
      <c r="P732" t="s">
        <v>1248</v>
      </c>
      <c r="Q732" t="s"/>
      <c r="R732" t="s">
        <v>109</v>
      </c>
      <c r="S732" t="s">
        <v>1257</v>
      </c>
      <c r="T732" t="s">
        <v>82</v>
      </c>
      <c r="U732" t="s"/>
      <c r="V732" t="s">
        <v>83</v>
      </c>
      <c r="W732" t="s">
        <v>98</v>
      </c>
      <c r="X732" t="s"/>
      <c r="Y732" t="s">
        <v>85</v>
      </c>
      <c r="Z732">
        <f>HYPERLINK("https://hotelmonitor-cachepage.eclerx.com/savepage/tk_15434948727402618_sr_2095.html","info")</f>
        <v/>
      </c>
      <c r="AA732" t="n">
        <v>146649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88</v>
      </c>
      <c r="AO732" t="s"/>
      <c r="AP732" t="n">
        <v>160</v>
      </c>
      <c r="AQ732" t="s">
        <v>89</v>
      </c>
      <c r="AR732" t="s"/>
      <c r="AS732" t="s"/>
      <c r="AT732" t="s">
        <v>90</v>
      </c>
      <c r="AU732" t="s"/>
      <c r="AV732" t="s"/>
      <c r="AW732" t="s"/>
      <c r="AX732" t="s"/>
      <c r="AY732" t="n">
        <v>1321488</v>
      </c>
      <c r="AZ732" t="s">
        <v>1249</v>
      </c>
      <c r="BA732" t="s"/>
      <c r="BB732" t="n">
        <v>519053</v>
      </c>
      <c r="BC732" t="n">
        <v>13.380558</v>
      </c>
      <c r="BD732" t="n">
        <v>52.532928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1</v>
      </c>
      <c r="E733" t="s">
        <v>1246</v>
      </c>
      <c r="F733" t="n">
        <v>755291</v>
      </c>
      <c r="G733" t="s">
        <v>74</v>
      </c>
      <c r="H733" t="s">
        <v>75</v>
      </c>
      <c r="I733" t="s"/>
      <c r="J733" t="s">
        <v>74</v>
      </c>
      <c r="K733" t="n">
        <v>231</v>
      </c>
      <c r="L733" t="s">
        <v>76</v>
      </c>
      <c r="M733" t="s"/>
      <c r="N733" t="s">
        <v>1252</v>
      </c>
      <c r="O733" t="s">
        <v>78</v>
      </c>
      <c r="P733" t="s">
        <v>1248</v>
      </c>
      <c r="Q733" t="s"/>
      <c r="R733" t="s">
        <v>109</v>
      </c>
      <c r="S733" t="s">
        <v>457</v>
      </c>
      <c r="T733" t="s">
        <v>82</v>
      </c>
      <c r="U733" t="s"/>
      <c r="V733" t="s">
        <v>83</v>
      </c>
      <c r="W733" t="s">
        <v>98</v>
      </c>
      <c r="X733" t="s"/>
      <c r="Y733" t="s">
        <v>85</v>
      </c>
      <c r="Z733">
        <f>HYPERLINK("https://hotelmonitor-cachepage.eclerx.com/savepage/tk_15434948727402618_sr_2095.html","info")</f>
        <v/>
      </c>
      <c r="AA733" t="n">
        <v>146649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88</v>
      </c>
      <c r="AO733" t="s"/>
      <c r="AP733" t="n">
        <v>160</v>
      </c>
      <c r="AQ733" t="s">
        <v>89</v>
      </c>
      <c r="AR733" t="s"/>
      <c r="AS733" t="s"/>
      <c r="AT733" t="s">
        <v>90</v>
      </c>
      <c r="AU733" t="s"/>
      <c r="AV733" t="s"/>
      <c r="AW733" t="s"/>
      <c r="AX733" t="s"/>
      <c r="AY733" t="n">
        <v>1321488</v>
      </c>
      <c r="AZ733" t="s">
        <v>1249</v>
      </c>
      <c r="BA733" t="s"/>
      <c r="BB733" t="n">
        <v>519053</v>
      </c>
      <c r="BC733" t="n">
        <v>13.380558</v>
      </c>
      <c r="BD733" t="n">
        <v>52.532928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1</v>
      </c>
      <c r="E734" t="s">
        <v>1246</v>
      </c>
      <c r="F734" t="n">
        <v>755291</v>
      </c>
      <c r="G734" t="s">
        <v>74</v>
      </c>
      <c r="H734" t="s">
        <v>75</v>
      </c>
      <c r="I734" t="s"/>
      <c r="J734" t="s">
        <v>74</v>
      </c>
      <c r="K734" t="n">
        <v>242</v>
      </c>
      <c r="L734" t="s">
        <v>76</v>
      </c>
      <c r="M734" t="s"/>
      <c r="N734" t="s">
        <v>1253</v>
      </c>
      <c r="O734" t="s">
        <v>78</v>
      </c>
      <c r="P734" t="s">
        <v>1248</v>
      </c>
      <c r="Q734" t="s"/>
      <c r="R734" t="s">
        <v>109</v>
      </c>
      <c r="S734" t="s">
        <v>1258</v>
      </c>
      <c r="T734" t="s">
        <v>82</v>
      </c>
      <c r="U734" t="s"/>
      <c r="V734" t="s">
        <v>83</v>
      </c>
      <c r="W734" t="s">
        <v>98</v>
      </c>
      <c r="X734" t="s"/>
      <c r="Y734" t="s">
        <v>85</v>
      </c>
      <c r="Z734">
        <f>HYPERLINK("https://hotelmonitor-cachepage.eclerx.com/savepage/tk_15434948727402618_sr_2095.html","info")</f>
        <v/>
      </c>
      <c r="AA734" t="n">
        <v>146649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88</v>
      </c>
      <c r="AO734" t="s"/>
      <c r="AP734" t="n">
        <v>160</v>
      </c>
      <c r="AQ734" t="s">
        <v>89</v>
      </c>
      <c r="AR734" t="s"/>
      <c r="AS734" t="s"/>
      <c r="AT734" t="s">
        <v>90</v>
      </c>
      <c r="AU734" t="s"/>
      <c r="AV734" t="s"/>
      <c r="AW734" t="s"/>
      <c r="AX734" t="s"/>
      <c r="AY734" t="n">
        <v>1321488</v>
      </c>
      <c r="AZ734" t="s">
        <v>1249</v>
      </c>
      <c r="BA734" t="s"/>
      <c r="BB734" t="n">
        <v>519053</v>
      </c>
      <c r="BC734" t="n">
        <v>13.380558</v>
      </c>
      <c r="BD734" t="n">
        <v>52.532928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1</v>
      </c>
      <c r="E735" t="s">
        <v>1246</v>
      </c>
      <c r="F735" t="n">
        <v>755291</v>
      </c>
      <c r="G735" t="s">
        <v>74</v>
      </c>
      <c r="H735" t="s">
        <v>75</v>
      </c>
      <c r="I735" t="s"/>
      <c r="J735" t="s">
        <v>74</v>
      </c>
      <c r="K735" t="n">
        <v>251</v>
      </c>
      <c r="L735" t="s">
        <v>76</v>
      </c>
      <c r="M735" t="s"/>
      <c r="N735" t="s">
        <v>1253</v>
      </c>
      <c r="O735" t="s">
        <v>78</v>
      </c>
      <c r="P735" t="s">
        <v>1248</v>
      </c>
      <c r="Q735" t="s"/>
      <c r="R735" t="s">
        <v>109</v>
      </c>
      <c r="S735" t="s">
        <v>1259</v>
      </c>
      <c r="T735" t="s">
        <v>82</v>
      </c>
      <c r="U735" t="s"/>
      <c r="V735" t="s">
        <v>83</v>
      </c>
      <c r="W735" t="s">
        <v>98</v>
      </c>
      <c r="X735" t="s"/>
      <c r="Y735" t="s">
        <v>85</v>
      </c>
      <c r="Z735">
        <f>HYPERLINK("https://hotelmonitor-cachepage.eclerx.com/savepage/tk_15434948727402618_sr_2095.html","info")</f>
        <v/>
      </c>
      <c r="AA735" t="n">
        <v>146649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88</v>
      </c>
      <c r="AO735" t="s"/>
      <c r="AP735" t="n">
        <v>160</v>
      </c>
      <c r="AQ735" t="s">
        <v>89</v>
      </c>
      <c r="AR735" t="s"/>
      <c r="AS735" t="s"/>
      <c r="AT735" t="s">
        <v>90</v>
      </c>
      <c r="AU735" t="s"/>
      <c r="AV735" t="s"/>
      <c r="AW735" t="s"/>
      <c r="AX735" t="s"/>
      <c r="AY735" t="n">
        <v>1321488</v>
      </c>
      <c r="AZ735" t="s">
        <v>1249</v>
      </c>
      <c r="BA735" t="s"/>
      <c r="BB735" t="n">
        <v>519053</v>
      </c>
      <c r="BC735" t="n">
        <v>13.380558</v>
      </c>
      <c r="BD735" t="n">
        <v>52.532928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1</v>
      </c>
      <c r="E736" t="s">
        <v>1260</v>
      </c>
      <c r="F736" t="n">
        <v>401961</v>
      </c>
      <c r="G736" t="s">
        <v>74</v>
      </c>
      <c r="H736" t="s">
        <v>75</v>
      </c>
      <c r="I736" t="s"/>
      <c r="J736" t="s">
        <v>74</v>
      </c>
      <c r="K736" t="n">
        <v>107.1</v>
      </c>
      <c r="L736" t="s">
        <v>76</v>
      </c>
      <c r="M736" t="s"/>
      <c r="N736" t="s">
        <v>121</v>
      </c>
      <c r="O736" t="s">
        <v>78</v>
      </c>
      <c r="P736" t="s">
        <v>1261</v>
      </c>
      <c r="Q736" t="s"/>
      <c r="R736" t="s">
        <v>109</v>
      </c>
      <c r="S736" t="s">
        <v>1262</v>
      </c>
      <c r="T736" t="s">
        <v>82</v>
      </c>
      <c r="U736" t="s"/>
      <c r="V736" t="s">
        <v>83</v>
      </c>
      <c r="W736" t="s">
        <v>98</v>
      </c>
      <c r="X736" t="s"/>
      <c r="Y736" t="s">
        <v>85</v>
      </c>
      <c r="Z736">
        <f>HYPERLINK("https://hotelmonitor-cachepage.eclerx.com/savepage/tk_15434946159415958_sr_2095.html","info")</f>
        <v/>
      </c>
      <c r="AA736" t="n">
        <v>115865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88</v>
      </c>
      <c r="AO736" t="s"/>
      <c r="AP736" t="n">
        <v>11</v>
      </c>
      <c r="AQ736" t="s">
        <v>89</v>
      </c>
      <c r="AR736" t="s"/>
      <c r="AS736" t="s"/>
      <c r="AT736" t="s">
        <v>90</v>
      </c>
      <c r="AU736" t="s"/>
      <c r="AV736" t="s"/>
      <c r="AW736" t="s"/>
      <c r="AX736" t="s"/>
      <c r="AY736" t="n">
        <v>955309</v>
      </c>
      <c r="AZ736" t="s">
        <v>1263</v>
      </c>
      <c r="BA736" t="s"/>
      <c r="BB736" t="n">
        <v>419115</v>
      </c>
      <c r="BC736" t="n">
        <v>13.29344</v>
      </c>
      <c r="BD736" t="n">
        <v>52.456817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1</v>
      </c>
      <c r="E737" t="s">
        <v>1260</v>
      </c>
      <c r="F737" t="n">
        <v>401961</v>
      </c>
      <c r="G737" t="s">
        <v>74</v>
      </c>
      <c r="H737" t="s">
        <v>75</v>
      </c>
      <c r="I737" t="s"/>
      <c r="J737" t="s">
        <v>74</v>
      </c>
      <c r="K737" t="n">
        <v>129</v>
      </c>
      <c r="L737" t="s">
        <v>76</v>
      </c>
      <c r="M737" t="s"/>
      <c r="N737" t="s">
        <v>1264</v>
      </c>
      <c r="O737" t="s">
        <v>78</v>
      </c>
      <c r="P737" t="s">
        <v>1261</v>
      </c>
      <c r="Q737" t="s"/>
      <c r="R737" t="s">
        <v>109</v>
      </c>
      <c r="S737" t="s">
        <v>245</v>
      </c>
      <c r="T737" t="s">
        <v>82</v>
      </c>
      <c r="U737" t="s"/>
      <c r="V737" t="s">
        <v>83</v>
      </c>
      <c r="W737" t="s">
        <v>98</v>
      </c>
      <c r="X737" t="s"/>
      <c r="Y737" t="s">
        <v>85</v>
      </c>
      <c r="Z737">
        <f>HYPERLINK("https://hotelmonitor-cachepage.eclerx.com/savepage/tk_15434946159415958_sr_2095.html","info")</f>
        <v/>
      </c>
      <c r="AA737" t="n">
        <v>115865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88</v>
      </c>
      <c r="AO737" t="s"/>
      <c r="AP737" t="n">
        <v>11</v>
      </c>
      <c r="AQ737" t="s">
        <v>89</v>
      </c>
      <c r="AR737" t="s"/>
      <c r="AS737" t="s"/>
      <c r="AT737" t="s">
        <v>90</v>
      </c>
      <c r="AU737" t="s"/>
      <c r="AV737" t="s"/>
      <c r="AW737" t="s"/>
      <c r="AX737" t="s"/>
      <c r="AY737" t="n">
        <v>955309</v>
      </c>
      <c r="AZ737" t="s">
        <v>1263</v>
      </c>
      <c r="BA737" t="s"/>
      <c r="BB737" t="n">
        <v>419115</v>
      </c>
      <c r="BC737" t="n">
        <v>13.29344</v>
      </c>
      <c r="BD737" t="n">
        <v>52.456817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1</v>
      </c>
      <c r="E738" t="s">
        <v>1265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157</v>
      </c>
      <c r="L738" t="s">
        <v>76</v>
      </c>
      <c r="M738" t="s"/>
      <c r="N738" t="s">
        <v>102</v>
      </c>
      <c r="O738" t="s">
        <v>78</v>
      </c>
      <c r="P738" t="s">
        <v>1265</v>
      </c>
      <c r="Q738" t="s"/>
      <c r="R738" t="s">
        <v>109</v>
      </c>
      <c r="S738" t="s">
        <v>248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HYPERLINK("https://hotelmonitor-cachepage.eclerx.com/savepage/tk_1543494934061759_sr_2095.html","info")</f>
        <v/>
      </c>
      <c r="AA738" t="n">
        <v>-3725884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88</v>
      </c>
      <c r="AO738" t="s"/>
      <c r="AP738" t="n">
        <v>197</v>
      </c>
      <c r="AQ738" t="s">
        <v>89</v>
      </c>
      <c r="AR738" t="s"/>
      <c r="AS738" t="s"/>
      <c r="AT738" t="s">
        <v>90</v>
      </c>
      <c r="AU738" t="s"/>
      <c r="AV738" t="s"/>
      <c r="AW738" t="s"/>
      <c r="AX738" t="s"/>
      <c r="AY738" t="n">
        <v>3725884</v>
      </c>
      <c r="AZ738" t="s">
        <v>1266</v>
      </c>
      <c r="BA738" t="s"/>
      <c r="BB738" t="n">
        <v>875998</v>
      </c>
      <c r="BC738" t="n">
        <v>13.404558</v>
      </c>
      <c r="BD738" t="n">
        <v>52.513883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1</v>
      </c>
      <c r="E739" t="s">
        <v>1267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112</v>
      </c>
      <c r="L739" t="s">
        <v>76</v>
      </c>
      <c r="M739" t="s"/>
      <c r="N739" t="s">
        <v>102</v>
      </c>
      <c r="O739" t="s">
        <v>78</v>
      </c>
      <c r="P739" t="s">
        <v>1267</v>
      </c>
      <c r="Q739" t="s"/>
      <c r="R739" t="s">
        <v>80</v>
      </c>
      <c r="S739" t="s">
        <v>219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HYPERLINK("https://hotelmonitor-cachepage.eclerx.com/savepage/tk_1543494888332583_sr_2095.html","info")</f>
        <v/>
      </c>
      <c r="AA739" t="n">
        <v>-6500515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88</v>
      </c>
      <c r="AO739" t="s"/>
      <c r="AP739" t="n">
        <v>170</v>
      </c>
      <c r="AQ739" t="s">
        <v>89</v>
      </c>
      <c r="AR739" t="s"/>
      <c r="AS739" t="s"/>
      <c r="AT739" t="s">
        <v>90</v>
      </c>
      <c r="AU739" t="s"/>
      <c r="AV739" t="s"/>
      <c r="AW739" t="s"/>
      <c r="AX739" t="s"/>
      <c r="AY739" t="n">
        <v>6500515</v>
      </c>
      <c r="AZ739" t="s">
        <v>1268</v>
      </c>
      <c r="BA739" t="s"/>
      <c r="BB739" t="n">
        <v>958434</v>
      </c>
      <c r="BC739" t="n">
        <v>13.344846</v>
      </c>
      <c r="BD739" t="n">
        <v>52.52641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1</v>
      </c>
      <c r="E740" t="s">
        <v>1269</v>
      </c>
      <c r="F740" t="n">
        <v>2346723</v>
      </c>
      <c r="G740" t="s">
        <v>74</v>
      </c>
      <c r="H740" t="s">
        <v>75</v>
      </c>
      <c r="I740" t="s"/>
      <c r="J740" t="s">
        <v>74</v>
      </c>
      <c r="K740" t="n">
        <v>129</v>
      </c>
      <c r="L740" t="s">
        <v>76</v>
      </c>
      <c r="M740" t="s"/>
      <c r="N740" t="s">
        <v>259</v>
      </c>
      <c r="O740" t="s">
        <v>78</v>
      </c>
      <c r="P740" t="s">
        <v>1270</v>
      </c>
      <c r="Q740" t="s"/>
      <c r="R740" t="s">
        <v>80</v>
      </c>
      <c r="S740" t="s">
        <v>245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HYPERLINK("https://hotelmonitor-cachepage.eclerx.com/savepage/tk_15434949765687432_sr_2095.html","info")</f>
        <v/>
      </c>
      <c r="AA740" t="n">
        <v>273915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88</v>
      </c>
      <c r="AO740" t="s"/>
      <c r="AP740" t="n">
        <v>219</v>
      </c>
      <c r="AQ740" t="s">
        <v>89</v>
      </c>
      <c r="AR740" t="s"/>
      <c r="AS740" t="s"/>
      <c r="AT740" t="s">
        <v>90</v>
      </c>
      <c r="AU740" t="s"/>
      <c r="AV740" t="s"/>
      <c r="AW740" t="s"/>
      <c r="AX740" t="s"/>
      <c r="AY740" t="n">
        <v>2071769</v>
      </c>
      <c r="AZ740" t="s">
        <v>1271</v>
      </c>
      <c r="BA740" t="s"/>
      <c r="BB740" t="n">
        <v>524549</v>
      </c>
      <c r="BC740" t="n">
        <v>13.404275</v>
      </c>
      <c r="BD740" t="n">
        <v>52.510262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1</v>
      </c>
      <c r="E741" t="s">
        <v>1269</v>
      </c>
      <c r="F741" t="n">
        <v>2346723</v>
      </c>
      <c r="G741" t="s">
        <v>74</v>
      </c>
      <c r="H741" t="s">
        <v>75</v>
      </c>
      <c r="I741" t="s"/>
      <c r="J741" t="s">
        <v>74</v>
      </c>
      <c r="K741" t="n">
        <v>135</v>
      </c>
      <c r="L741" t="s">
        <v>76</v>
      </c>
      <c r="M741" t="s"/>
      <c r="N741" t="s">
        <v>736</v>
      </c>
      <c r="O741" t="s">
        <v>78</v>
      </c>
      <c r="P741" t="s">
        <v>1270</v>
      </c>
      <c r="Q741" t="s"/>
      <c r="R741" t="s">
        <v>80</v>
      </c>
      <c r="S741" t="s">
        <v>104</v>
      </c>
      <c r="T741" t="s">
        <v>82</v>
      </c>
      <c r="U741" t="s"/>
      <c r="V741" t="s">
        <v>83</v>
      </c>
      <c r="W741" t="s">
        <v>98</v>
      </c>
      <c r="X741" t="s"/>
      <c r="Y741" t="s">
        <v>85</v>
      </c>
      <c r="Z741">
        <f>HYPERLINK("https://hotelmonitor-cachepage.eclerx.com/savepage/tk_15434949765687432_sr_2095.html","info")</f>
        <v/>
      </c>
      <c r="AA741" t="n">
        <v>273915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88</v>
      </c>
      <c r="AO741" t="s"/>
      <c r="AP741" t="n">
        <v>219</v>
      </c>
      <c r="AQ741" t="s">
        <v>89</v>
      </c>
      <c r="AR741" t="s"/>
      <c r="AS741" t="s"/>
      <c r="AT741" t="s">
        <v>90</v>
      </c>
      <c r="AU741" t="s"/>
      <c r="AV741" t="s"/>
      <c r="AW741" t="s"/>
      <c r="AX741" t="s"/>
      <c r="AY741" t="n">
        <v>2071769</v>
      </c>
      <c r="AZ741" t="s">
        <v>1271</v>
      </c>
      <c r="BA741" t="s"/>
      <c r="BB741" t="n">
        <v>524549</v>
      </c>
      <c r="BC741" t="n">
        <v>13.404275</v>
      </c>
      <c r="BD741" t="n">
        <v>52.510262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1</v>
      </c>
      <c r="E742" t="s">
        <v>1269</v>
      </c>
      <c r="F742" t="n">
        <v>2346723</v>
      </c>
      <c r="G742" t="s">
        <v>74</v>
      </c>
      <c r="H742" t="s">
        <v>75</v>
      </c>
      <c r="I742" t="s"/>
      <c r="J742" t="s">
        <v>74</v>
      </c>
      <c r="K742" t="n">
        <v>149</v>
      </c>
      <c r="L742" t="s">
        <v>76</v>
      </c>
      <c r="M742" t="s"/>
      <c r="N742" t="s">
        <v>736</v>
      </c>
      <c r="O742" t="s">
        <v>78</v>
      </c>
      <c r="P742" t="s">
        <v>1270</v>
      </c>
      <c r="Q742" t="s"/>
      <c r="R742" t="s">
        <v>80</v>
      </c>
      <c r="S742" t="s">
        <v>188</v>
      </c>
      <c r="T742" t="s">
        <v>82</v>
      </c>
      <c r="U742" t="s"/>
      <c r="V742" t="s">
        <v>83</v>
      </c>
      <c r="W742" t="s">
        <v>98</v>
      </c>
      <c r="X742" t="s"/>
      <c r="Y742" t="s">
        <v>85</v>
      </c>
      <c r="Z742">
        <f>HYPERLINK("https://hotelmonitor-cachepage.eclerx.com/savepage/tk_15434949765687432_sr_2095.html","info")</f>
        <v/>
      </c>
      <c r="AA742" t="n">
        <v>273915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88</v>
      </c>
      <c r="AO742" t="s"/>
      <c r="AP742" t="n">
        <v>219</v>
      </c>
      <c r="AQ742" t="s">
        <v>89</v>
      </c>
      <c r="AR742" t="s"/>
      <c r="AS742" t="s"/>
      <c r="AT742" t="s">
        <v>90</v>
      </c>
      <c r="AU742" t="s"/>
      <c r="AV742" t="s"/>
      <c r="AW742" t="s"/>
      <c r="AX742" t="s"/>
      <c r="AY742" t="n">
        <v>2071769</v>
      </c>
      <c r="AZ742" t="s">
        <v>1271</v>
      </c>
      <c r="BA742" t="s"/>
      <c r="BB742" t="n">
        <v>524549</v>
      </c>
      <c r="BC742" t="n">
        <v>13.404275</v>
      </c>
      <c r="BD742" t="n">
        <v>52.510262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1</v>
      </c>
      <c r="E743" t="s">
        <v>1272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110.88</v>
      </c>
      <c r="L743" t="s">
        <v>76</v>
      </c>
      <c r="M743" t="s"/>
      <c r="N743" t="s">
        <v>161</v>
      </c>
      <c r="O743" t="s">
        <v>78</v>
      </c>
      <c r="P743" t="s">
        <v>1272</v>
      </c>
      <c r="Q743" t="s"/>
      <c r="R743" t="s">
        <v>80</v>
      </c>
      <c r="S743" t="s">
        <v>1273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HYPERLINK("https://hotelmonitor-cachepage.eclerx.com/savepage/tk_1543494957957561_sr_2095.html","info")</f>
        <v/>
      </c>
      <c r="AA743" t="n">
        <v>-6796557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88</v>
      </c>
      <c r="AO743" t="s"/>
      <c r="AP743" t="n">
        <v>211</v>
      </c>
      <c r="AQ743" t="s">
        <v>89</v>
      </c>
      <c r="AR743" t="s"/>
      <c r="AS743" t="s"/>
      <c r="AT743" t="s">
        <v>90</v>
      </c>
      <c r="AU743" t="s"/>
      <c r="AV743" t="s"/>
      <c r="AW743" t="s"/>
      <c r="AX743" t="s"/>
      <c r="AY743" t="n">
        <v>6796557</v>
      </c>
      <c r="AZ743" t="s">
        <v>1274</v>
      </c>
      <c r="BA743" t="s"/>
      <c r="BB743" t="n">
        <v>418835</v>
      </c>
      <c r="BC743" t="n">
        <v>13.361585</v>
      </c>
      <c r="BD743" t="n">
        <v>52.493625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1</v>
      </c>
      <c r="E744" t="s">
        <v>1272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168.63</v>
      </c>
      <c r="L744" t="s">
        <v>76</v>
      </c>
      <c r="M744" t="s"/>
      <c r="N744" t="s">
        <v>1275</v>
      </c>
      <c r="O744" t="s">
        <v>78</v>
      </c>
      <c r="P744" t="s">
        <v>1272</v>
      </c>
      <c r="Q744" t="s"/>
      <c r="R744" t="s">
        <v>80</v>
      </c>
      <c r="S744" t="s">
        <v>1276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HYPERLINK("https://hotelmonitor-cachepage.eclerx.com/savepage/tk_1543494957957561_sr_2095.html","info")</f>
        <v/>
      </c>
      <c r="AA744" t="n">
        <v>-6796557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88</v>
      </c>
      <c r="AO744" t="s"/>
      <c r="AP744" t="n">
        <v>211</v>
      </c>
      <c r="AQ744" t="s">
        <v>89</v>
      </c>
      <c r="AR744" t="s"/>
      <c r="AS744" t="s"/>
      <c r="AT744" t="s">
        <v>90</v>
      </c>
      <c r="AU744" t="s"/>
      <c r="AV744" t="s"/>
      <c r="AW744" t="s"/>
      <c r="AX744" t="s"/>
      <c r="AY744" t="n">
        <v>6796557</v>
      </c>
      <c r="AZ744" t="s">
        <v>1274</v>
      </c>
      <c r="BA744" t="s"/>
      <c r="BB744" t="n">
        <v>418835</v>
      </c>
      <c r="BC744" t="n">
        <v>13.361585</v>
      </c>
      <c r="BD744" t="n">
        <v>52.493625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1</v>
      </c>
      <c r="E745" t="s">
        <v>1272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224.23</v>
      </c>
      <c r="L745" t="s">
        <v>76</v>
      </c>
      <c r="M745" t="s"/>
      <c r="N745" t="s">
        <v>1275</v>
      </c>
      <c r="O745" t="s">
        <v>78</v>
      </c>
      <c r="P745" t="s">
        <v>1272</v>
      </c>
      <c r="Q745" t="s"/>
      <c r="R745" t="s">
        <v>80</v>
      </c>
      <c r="S745" t="s">
        <v>1277</v>
      </c>
      <c r="T745" t="s">
        <v>82</v>
      </c>
      <c r="U745" t="s"/>
      <c r="V745" t="s">
        <v>83</v>
      </c>
      <c r="W745" t="s">
        <v>98</v>
      </c>
      <c r="X745" t="s"/>
      <c r="Y745" t="s">
        <v>85</v>
      </c>
      <c r="Z745">
        <f>HYPERLINK("https://hotelmonitor-cachepage.eclerx.com/savepage/tk_1543494957957561_sr_2095.html","info")</f>
        <v/>
      </c>
      <c r="AA745" t="n">
        <v>-6796557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88</v>
      </c>
      <c r="AO745" t="s"/>
      <c r="AP745" t="n">
        <v>211</v>
      </c>
      <c r="AQ745" t="s">
        <v>89</v>
      </c>
      <c r="AR745" t="s"/>
      <c r="AS745" t="s"/>
      <c r="AT745" t="s">
        <v>90</v>
      </c>
      <c r="AU745" t="s"/>
      <c r="AV745" t="s"/>
      <c r="AW745" t="s"/>
      <c r="AX745" t="s"/>
      <c r="AY745" t="n">
        <v>6796557</v>
      </c>
      <c r="AZ745" t="s">
        <v>1274</v>
      </c>
      <c r="BA745" t="s"/>
      <c r="BB745" t="n">
        <v>418835</v>
      </c>
      <c r="BC745" t="n">
        <v>13.361585</v>
      </c>
      <c r="BD745" t="n">
        <v>52.493625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1</v>
      </c>
      <c r="E746" t="s">
        <v>1278</v>
      </c>
      <c r="F746" t="n">
        <v>2911087</v>
      </c>
      <c r="G746" t="s">
        <v>74</v>
      </c>
      <c r="H746" t="s">
        <v>75</v>
      </c>
      <c r="I746" t="s"/>
      <c r="J746" t="s">
        <v>74</v>
      </c>
      <c r="K746" t="n">
        <v>68.81999999999999</v>
      </c>
      <c r="L746" t="s">
        <v>76</v>
      </c>
      <c r="M746" t="s"/>
      <c r="N746" t="s">
        <v>169</v>
      </c>
      <c r="O746" t="s">
        <v>78</v>
      </c>
      <c r="P746" t="s">
        <v>1279</v>
      </c>
      <c r="Q746" t="s"/>
      <c r="R746" t="s">
        <v>103</v>
      </c>
      <c r="S746" t="s">
        <v>1280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HYPERLINK("https://hotelmonitor-cachepage.eclerx.com/savepage/tk_15434947971491206_sr_2095.html","info")</f>
        <v/>
      </c>
      <c r="AA746" t="n">
        <v>460941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88</v>
      </c>
      <c r="AO746" t="s"/>
      <c r="AP746" t="n">
        <v>116</v>
      </c>
      <c r="AQ746" t="s">
        <v>89</v>
      </c>
      <c r="AR746" t="s"/>
      <c r="AS746" t="s"/>
      <c r="AT746" t="s">
        <v>90</v>
      </c>
      <c r="AU746" t="s"/>
      <c r="AV746" t="s"/>
      <c r="AW746" t="s"/>
      <c r="AX746" t="s"/>
      <c r="AY746" t="n">
        <v>3738728</v>
      </c>
      <c r="AZ746" t="s">
        <v>1281</v>
      </c>
      <c r="BA746" t="s"/>
      <c r="BB746" t="n">
        <v>22605</v>
      </c>
      <c r="BC746" t="n">
        <v>13.49866</v>
      </c>
      <c r="BD746" t="n">
        <v>52.53931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1</v>
      </c>
      <c r="E747" t="s">
        <v>1282</v>
      </c>
      <c r="F747" t="n">
        <v>150564</v>
      </c>
      <c r="G747" t="s">
        <v>74</v>
      </c>
      <c r="H747" t="s">
        <v>75</v>
      </c>
      <c r="I747" t="s"/>
      <c r="J747" t="s">
        <v>74</v>
      </c>
      <c r="K747" t="n">
        <v>130.2</v>
      </c>
      <c r="L747" t="s">
        <v>76</v>
      </c>
      <c r="M747" t="s"/>
      <c r="N747" t="s">
        <v>1283</v>
      </c>
      <c r="O747" t="s">
        <v>78</v>
      </c>
      <c r="P747" t="s">
        <v>1284</v>
      </c>
      <c r="Q747" t="s"/>
      <c r="R747" t="s">
        <v>80</v>
      </c>
      <c r="S747" t="s">
        <v>1285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HYPERLINK("https://hotelmonitor-cachepage.eclerx.com/savepage/tk_15434950473713715_sr_2095.html","info")</f>
        <v/>
      </c>
      <c r="AA747" t="n">
        <v>30657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88</v>
      </c>
      <c r="AO747" t="s"/>
      <c r="AP747" t="n">
        <v>258</v>
      </c>
      <c r="AQ747" t="s">
        <v>89</v>
      </c>
      <c r="AR747" t="s"/>
      <c r="AS747" t="s"/>
      <c r="AT747" t="s">
        <v>90</v>
      </c>
      <c r="AU747" t="s"/>
      <c r="AV747" t="s"/>
      <c r="AW747" t="s"/>
      <c r="AX747" t="s"/>
      <c r="AY747" t="n">
        <v>6262105</v>
      </c>
      <c r="AZ747" t="s">
        <v>1286</v>
      </c>
      <c r="BA747" t="s"/>
      <c r="BB747" t="n">
        <v>945568</v>
      </c>
      <c r="BC747" t="n">
        <v>13.384299</v>
      </c>
      <c r="BD747" t="n">
        <v>52.549551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1</v>
      </c>
      <c r="E748" t="s">
        <v>1282</v>
      </c>
      <c r="F748" t="n">
        <v>150564</v>
      </c>
      <c r="G748" t="s">
        <v>74</v>
      </c>
      <c r="H748" t="s">
        <v>75</v>
      </c>
      <c r="I748" t="s"/>
      <c r="J748" t="s">
        <v>74</v>
      </c>
      <c r="K748" t="n">
        <v>140.7</v>
      </c>
      <c r="L748" t="s">
        <v>76</v>
      </c>
      <c r="M748" t="s"/>
      <c r="N748" t="s">
        <v>1287</v>
      </c>
      <c r="O748" t="s">
        <v>78</v>
      </c>
      <c r="P748" t="s">
        <v>1284</v>
      </c>
      <c r="Q748" t="s"/>
      <c r="R748" t="s">
        <v>80</v>
      </c>
      <c r="S748" t="s">
        <v>1288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HYPERLINK("https://hotelmonitor-cachepage.eclerx.com/savepage/tk_15434950473713715_sr_2095.html","info")</f>
        <v/>
      </c>
      <c r="AA748" t="n">
        <v>30657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88</v>
      </c>
      <c r="AO748" t="s"/>
      <c r="AP748" t="n">
        <v>258</v>
      </c>
      <c r="AQ748" t="s">
        <v>89</v>
      </c>
      <c r="AR748" t="s"/>
      <c r="AS748" t="s"/>
      <c r="AT748" t="s">
        <v>90</v>
      </c>
      <c r="AU748" t="s"/>
      <c r="AV748" t="s"/>
      <c r="AW748" t="s"/>
      <c r="AX748" t="s"/>
      <c r="AY748" t="n">
        <v>6262105</v>
      </c>
      <c r="AZ748" t="s">
        <v>1286</v>
      </c>
      <c r="BA748" t="s"/>
      <c r="BB748" t="n">
        <v>945568</v>
      </c>
      <c r="BC748" t="n">
        <v>13.384299</v>
      </c>
      <c r="BD748" t="n">
        <v>52.549551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1</v>
      </c>
      <c r="E749" t="s">
        <v>1282</v>
      </c>
      <c r="F749" t="n">
        <v>150564</v>
      </c>
      <c r="G749" t="s">
        <v>74</v>
      </c>
      <c r="H749" t="s">
        <v>75</v>
      </c>
      <c r="I749" t="s"/>
      <c r="J749" t="s">
        <v>74</v>
      </c>
      <c r="K749" t="n">
        <v>151.2</v>
      </c>
      <c r="L749" t="s">
        <v>76</v>
      </c>
      <c r="M749" t="s"/>
      <c r="N749" t="s">
        <v>1283</v>
      </c>
      <c r="O749" t="s">
        <v>78</v>
      </c>
      <c r="P749" t="s">
        <v>1284</v>
      </c>
      <c r="Q749" t="s"/>
      <c r="R749" t="s">
        <v>80</v>
      </c>
      <c r="S749" t="s">
        <v>340</v>
      </c>
      <c r="T749" t="s">
        <v>82</v>
      </c>
      <c r="U749" t="s"/>
      <c r="V749" t="s">
        <v>83</v>
      </c>
      <c r="W749" t="s">
        <v>98</v>
      </c>
      <c r="X749" t="s"/>
      <c r="Y749" t="s">
        <v>85</v>
      </c>
      <c r="Z749">
        <f>HYPERLINK("https://hotelmonitor-cachepage.eclerx.com/savepage/tk_15434950473713715_sr_2095.html","info")</f>
        <v/>
      </c>
      <c r="AA749" t="n">
        <v>30657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88</v>
      </c>
      <c r="AO749" t="s"/>
      <c r="AP749" t="n">
        <v>258</v>
      </c>
      <c r="AQ749" t="s">
        <v>89</v>
      </c>
      <c r="AR749" t="s"/>
      <c r="AS749" t="s"/>
      <c r="AT749" t="s">
        <v>90</v>
      </c>
      <c r="AU749" t="s"/>
      <c r="AV749" t="s"/>
      <c r="AW749" t="s"/>
      <c r="AX749" t="s"/>
      <c r="AY749" t="n">
        <v>6262105</v>
      </c>
      <c r="AZ749" t="s">
        <v>1286</v>
      </c>
      <c r="BA749" t="s"/>
      <c r="BB749" t="n">
        <v>945568</v>
      </c>
      <c r="BC749" t="n">
        <v>13.384299</v>
      </c>
      <c r="BD749" t="n">
        <v>52.549551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1</v>
      </c>
      <c r="E750" t="s">
        <v>1282</v>
      </c>
      <c r="F750" t="n">
        <v>150564</v>
      </c>
      <c r="G750" t="s">
        <v>74</v>
      </c>
      <c r="H750" t="s">
        <v>75</v>
      </c>
      <c r="I750" t="s"/>
      <c r="J750" t="s">
        <v>74</v>
      </c>
      <c r="K750" t="n">
        <v>161.7</v>
      </c>
      <c r="L750" t="s">
        <v>76</v>
      </c>
      <c r="M750" t="s"/>
      <c r="N750" t="s">
        <v>1287</v>
      </c>
      <c r="O750" t="s">
        <v>78</v>
      </c>
      <c r="P750" t="s">
        <v>1284</v>
      </c>
      <c r="Q750" t="s"/>
      <c r="R750" t="s">
        <v>80</v>
      </c>
      <c r="S750" t="s">
        <v>827</v>
      </c>
      <c r="T750" t="s">
        <v>82</v>
      </c>
      <c r="U750" t="s"/>
      <c r="V750" t="s">
        <v>83</v>
      </c>
      <c r="W750" t="s">
        <v>98</v>
      </c>
      <c r="X750" t="s"/>
      <c r="Y750" t="s">
        <v>85</v>
      </c>
      <c r="Z750">
        <f>HYPERLINK("https://hotelmonitor-cachepage.eclerx.com/savepage/tk_15434950473713715_sr_2095.html","info")</f>
        <v/>
      </c>
      <c r="AA750" t="n">
        <v>30657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88</v>
      </c>
      <c r="AO750" t="s"/>
      <c r="AP750" t="n">
        <v>258</v>
      </c>
      <c r="AQ750" t="s">
        <v>89</v>
      </c>
      <c r="AR750" t="s"/>
      <c r="AS750" t="s"/>
      <c r="AT750" t="s">
        <v>90</v>
      </c>
      <c r="AU750" t="s"/>
      <c r="AV750" t="s"/>
      <c r="AW750" t="s"/>
      <c r="AX750" t="s"/>
      <c r="AY750" t="n">
        <v>6262105</v>
      </c>
      <c r="AZ750" t="s">
        <v>1286</v>
      </c>
      <c r="BA750" t="s"/>
      <c r="BB750" t="n">
        <v>945568</v>
      </c>
      <c r="BC750" t="n">
        <v>13.384299</v>
      </c>
      <c r="BD750" t="n">
        <v>52.549551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1</v>
      </c>
      <c r="E751" t="s">
        <v>1289</v>
      </c>
      <c r="F751" t="n">
        <v>1746935</v>
      </c>
      <c r="G751" t="s">
        <v>74</v>
      </c>
      <c r="H751" t="s">
        <v>75</v>
      </c>
      <c r="I751" t="s"/>
      <c r="J751" t="s">
        <v>74</v>
      </c>
      <c r="K751" t="n">
        <v>97</v>
      </c>
      <c r="L751" t="s">
        <v>76</v>
      </c>
      <c r="M751" t="s"/>
      <c r="N751" t="s">
        <v>1290</v>
      </c>
      <c r="O751" t="s">
        <v>78</v>
      </c>
      <c r="P751" t="s">
        <v>1291</v>
      </c>
      <c r="Q751" t="s"/>
      <c r="R751" t="s">
        <v>80</v>
      </c>
      <c r="S751" t="s">
        <v>1292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HYPERLINK("https://hotelmonitor-cachepage.eclerx.com/savepage/tk_15434949150172791_sr_2095.html","info")</f>
        <v/>
      </c>
      <c r="AA751" t="n">
        <v>214764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88</v>
      </c>
      <c r="AO751" t="s"/>
      <c r="AP751" t="n">
        <v>185</v>
      </c>
      <c r="AQ751" t="s">
        <v>89</v>
      </c>
      <c r="AR751" t="s"/>
      <c r="AS751" t="s"/>
      <c r="AT751" t="s">
        <v>90</v>
      </c>
      <c r="AU751" t="s"/>
      <c r="AV751" t="s"/>
      <c r="AW751" t="s"/>
      <c r="AX751" t="s"/>
      <c r="AY751" t="n">
        <v>163154</v>
      </c>
      <c r="AZ751" t="s">
        <v>1293</v>
      </c>
      <c r="BA751" t="s"/>
      <c r="BB751" t="n">
        <v>26953</v>
      </c>
      <c r="BC751" t="n">
        <v>13.342586</v>
      </c>
      <c r="BD751" t="n">
        <v>52.504174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1</v>
      </c>
      <c r="E752" t="s">
        <v>1294</v>
      </c>
      <c r="F752" t="n">
        <v>1029828</v>
      </c>
      <c r="G752" t="s">
        <v>74</v>
      </c>
      <c r="H752" t="s">
        <v>75</v>
      </c>
      <c r="I752" t="s"/>
      <c r="J752" t="s">
        <v>74</v>
      </c>
      <c r="K752" t="n">
        <v>163</v>
      </c>
      <c r="L752" t="s">
        <v>76</v>
      </c>
      <c r="M752" t="s"/>
      <c r="N752" t="s">
        <v>102</v>
      </c>
      <c r="O752" t="s">
        <v>78</v>
      </c>
      <c r="P752" t="s">
        <v>1295</v>
      </c>
      <c r="Q752" t="s"/>
      <c r="R752" t="s">
        <v>80</v>
      </c>
      <c r="S752" t="s">
        <v>146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HYPERLINK("https://hotelmonitor-cachepage.eclerx.com/savepage/tk_15434948101109452_sr_2095.html","info")</f>
        <v/>
      </c>
      <c r="AA752" t="n">
        <v>173848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88</v>
      </c>
      <c r="AO752" t="s"/>
      <c r="AP752" t="n">
        <v>124</v>
      </c>
      <c r="AQ752" t="s">
        <v>89</v>
      </c>
      <c r="AR752" t="s"/>
      <c r="AS752" t="s"/>
      <c r="AT752" t="s">
        <v>90</v>
      </c>
      <c r="AU752" t="s"/>
      <c r="AV752" t="s"/>
      <c r="AW752" t="s"/>
      <c r="AX752" t="s"/>
      <c r="AY752" t="n">
        <v>937838</v>
      </c>
      <c r="AZ752" t="s">
        <v>1296</v>
      </c>
      <c r="BA752" t="s"/>
      <c r="BB752" t="n">
        <v>455056</v>
      </c>
      <c r="BC752" t="n">
        <v>13.389098</v>
      </c>
      <c r="BD752" t="n">
        <v>52.535693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1</v>
      </c>
      <c r="E753" t="s">
        <v>1294</v>
      </c>
      <c r="F753" t="n">
        <v>1029828</v>
      </c>
      <c r="G753" t="s">
        <v>74</v>
      </c>
      <c r="H753" t="s">
        <v>75</v>
      </c>
      <c r="I753" t="s"/>
      <c r="J753" t="s">
        <v>74</v>
      </c>
      <c r="K753" t="n">
        <v>173</v>
      </c>
      <c r="L753" t="s">
        <v>76</v>
      </c>
      <c r="M753" t="s"/>
      <c r="N753" t="s">
        <v>356</v>
      </c>
      <c r="O753" t="s">
        <v>78</v>
      </c>
      <c r="P753" t="s">
        <v>1295</v>
      </c>
      <c r="Q753" t="s"/>
      <c r="R753" t="s">
        <v>80</v>
      </c>
      <c r="S753" t="s">
        <v>637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HYPERLINK("https://hotelmonitor-cachepage.eclerx.com/savepage/tk_15434948101109452_sr_2095.html","info")</f>
        <v/>
      </c>
      <c r="AA753" t="n">
        <v>173848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88</v>
      </c>
      <c r="AO753" t="s"/>
      <c r="AP753" t="n">
        <v>124</v>
      </c>
      <c r="AQ753" t="s">
        <v>89</v>
      </c>
      <c r="AR753" t="s"/>
      <c r="AS753" t="s"/>
      <c r="AT753" t="s">
        <v>90</v>
      </c>
      <c r="AU753" t="s"/>
      <c r="AV753" t="s"/>
      <c r="AW753" t="s"/>
      <c r="AX753" t="s"/>
      <c r="AY753" t="n">
        <v>937838</v>
      </c>
      <c r="AZ753" t="s">
        <v>1296</v>
      </c>
      <c r="BA753" t="s"/>
      <c r="BB753" t="n">
        <v>455056</v>
      </c>
      <c r="BC753" t="n">
        <v>13.389098</v>
      </c>
      <c r="BD753" t="n">
        <v>52.535693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1</v>
      </c>
      <c r="E754" t="s">
        <v>1297</v>
      </c>
      <c r="F754" t="n">
        <v>3609905</v>
      </c>
      <c r="G754" t="s">
        <v>74</v>
      </c>
      <c r="H754" t="s">
        <v>75</v>
      </c>
      <c r="I754" t="s"/>
      <c r="J754" t="s">
        <v>74</v>
      </c>
      <c r="K754" t="n">
        <v>275</v>
      </c>
      <c r="L754" t="s">
        <v>76</v>
      </c>
      <c r="M754" t="s"/>
      <c r="N754" t="s">
        <v>303</v>
      </c>
      <c r="O754" t="s">
        <v>78</v>
      </c>
      <c r="P754" t="s">
        <v>1298</v>
      </c>
      <c r="Q754" t="s"/>
      <c r="R754" t="s">
        <v>109</v>
      </c>
      <c r="S754" t="s">
        <v>573</v>
      </c>
      <c r="T754" t="s">
        <v>82</v>
      </c>
      <c r="U754" t="s"/>
      <c r="V754" t="s">
        <v>83</v>
      </c>
      <c r="W754" t="s">
        <v>98</v>
      </c>
      <c r="X754" t="s"/>
      <c r="Y754" t="s">
        <v>85</v>
      </c>
      <c r="Z754">
        <f>HYPERLINK("https://hotelmonitor-cachepage.eclerx.com/savepage/tk_15434948136867363_sr_2095.html","info")</f>
        <v/>
      </c>
      <c r="AA754" t="n">
        <v>275122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88</v>
      </c>
      <c r="AO754" t="s"/>
      <c r="AP754" t="n">
        <v>126</v>
      </c>
      <c r="AQ754" t="s">
        <v>89</v>
      </c>
      <c r="AR754" t="s"/>
      <c r="AS754" t="s"/>
      <c r="AT754" t="s">
        <v>90</v>
      </c>
      <c r="AU754" t="s"/>
      <c r="AV754" t="s"/>
      <c r="AW754" t="s"/>
      <c r="AX754" t="s"/>
      <c r="AY754" t="n">
        <v>2071796</v>
      </c>
      <c r="AZ754" t="s">
        <v>1299</v>
      </c>
      <c r="BA754" t="s"/>
      <c r="BB754" t="n">
        <v>69463</v>
      </c>
      <c r="BC754" t="n">
        <v>13.390016</v>
      </c>
      <c r="BD754" t="n">
        <v>52.515806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1</v>
      </c>
      <c r="E755" t="s">
        <v>1300</v>
      </c>
      <c r="F755" t="n">
        <v>150565</v>
      </c>
      <c r="G755" t="s">
        <v>74</v>
      </c>
      <c r="H755" t="s">
        <v>75</v>
      </c>
      <c r="I755" t="s"/>
      <c r="J755" t="s">
        <v>74</v>
      </c>
      <c r="K755" t="n">
        <v>108</v>
      </c>
      <c r="L755" t="s">
        <v>76</v>
      </c>
      <c r="M755" t="s"/>
      <c r="N755" t="s">
        <v>121</v>
      </c>
      <c r="O755" t="s">
        <v>78</v>
      </c>
      <c r="P755" t="s">
        <v>1301</v>
      </c>
      <c r="Q755" t="s"/>
      <c r="R755" t="s">
        <v>109</v>
      </c>
      <c r="S755" t="s">
        <v>783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HYPERLINK("https://hotelmonitor-cachepage.eclerx.com/savepage/tk_15434949053855944_sr_2095.html","info")</f>
        <v/>
      </c>
      <c r="AA755" t="n">
        <v>65361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88</v>
      </c>
      <c r="AO755" t="s"/>
      <c r="AP755" t="n">
        <v>179</v>
      </c>
      <c r="AQ755" t="s">
        <v>89</v>
      </c>
      <c r="AR755" t="s"/>
      <c r="AS755" t="s"/>
      <c r="AT755" t="s">
        <v>90</v>
      </c>
      <c r="AU755" t="s"/>
      <c r="AV755" t="s"/>
      <c r="AW755" t="s"/>
      <c r="AX755" t="s"/>
      <c r="AY755" t="n">
        <v>230964</v>
      </c>
      <c r="AZ755" t="s">
        <v>1302</v>
      </c>
      <c r="BA755" t="s"/>
      <c r="BB755" t="n">
        <v>78191</v>
      </c>
      <c r="BC755" t="n">
        <v>13.330629</v>
      </c>
      <c r="BD755" t="n">
        <v>52.488627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1</v>
      </c>
      <c r="E756" t="s">
        <v>1300</v>
      </c>
      <c r="F756" t="n">
        <v>150565</v>
      </c>
      <c r="G756" t="s">
        <v>74</v>
      </c>
      <c r="H756" t="s">
        <v>75</v>
      </c>
      <c r="I756" t="s"/>
      <c r="J756" t="s">
        <v>74</v>
      </c>
      <c r="K756" t="n">
        <v>119</v>
      </c>
      <c r="L756" t="s">
        <v>76</v>
      </c>
      <c r="M756" t="s"/>
      <c r="N756" t="s">
        <v>169</v>
      </c>
      <c r="O756" t="s">
        <v>78</v>
      </c>
      <c r="P756" t="s">
        <v>1301</v>
      </c>
      <c r="Q756" t="s"/>
      <c r="R756" t="s">
        <v>109</v>
      </c>
      <c r="S756" t="s">
        <v>150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HYPERLINK("https://hotelmonitor-cachepage.eclerx.com/savepage/tk_15434949053855944_sr_2095.html","info")</f>
        <v/>
      </c>
      <c r="AA756" t="n">
        <v>65361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88</v>
      </c>
      <c r="AO756" t="s"/>
      <c r="AP756" t="n">
        <v>179</v>
      </c>
      <c r="AQ756" t="s">
        <v>89</v>
      </c>
      <c r="AR756" t="s"/>
      <c r="AS756" t="s"/>
      <c r="AT756" t="s">
        <v>90</v>
      </c>
      <c r="AU756" t="s"/>
      <c r="AV756" t="s"/>
      <c r="AW756" t="s"/>
      <c r="AX756" t="s"/>
      <c r="AY756" t="n">
        <v>230964</v>
      </c>
      <c r="AZ756" t="s">
        <v>1302</v>
      </c>
      <c r="BA756" t="s"/>
      <c r="BB756" t="n">
        <v>78191</v>
      </c>
      <c r="BC756" t="n">
        <v>13.330629</v>
      </c>
      <c r="BD756" t="n">
        <v>52.488627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1</v>
      </c>
      <c r="E757" t="s">
        <v>1300</v>
      </c>
      <c r="F757" t="n">
        <v>150565</v>
      </c>
      <c r="G757" t="s">
        <v>74</v>
      </c>
      <c r="H757" t="s">
        <v>75</v>
      </c>
      <c r="I757" t="s"/>
      <c r="J757" t="s">
        <v>74</v>
      </c>
      <c r="K757" t="n">
        <v>144</v>
      </c>
      <c r="L757" t="s">
        <v>76</v>
      </c>
      <c r="M757" t="s"/>
      <c r="N757" t="s">
        <v>259</v>
      </c>
      <c r="O757" t="s">
        <v>78</v>
      </c>
      <c r="P757" t="s">
        <v>1301</v>
      </c>
      <c r="Q757" t="s"/>
      <c r="R757" t="s">
        <v>109</v>
      </c>
      <c r="S757" t="s">
        <v>1152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HYPERLINK("https://hotelmonitor-cachepage.eclerx.com/savepage/tk_15434949053855944_sr_2095.html","info")</f>
        <v/>
      </c>
      <c r="AA757" t="n">
        <v>65361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88</v>
      </c>
      <c r="AO757" t="s"/>
      <c r="AP757" t="n">
        <v>179</v>
      </c>
      <c r="AQ757" t="s">
        <v>89</v>
      </c>
      <c r="AR757" t="s"/>
      <c r="AS757" t="s"/>
      <c r="AT757" t="s">
        <v>90</v>
      </c>
      <c r="AU757" t="s"/>
      <c r="AV757" t="s"/>
      <c r="AW757" t="s"/>
      <c r="AX757" t="s"/>
      <c r="AY757" t="n">
        <v>230964</v>
      </c>
      <c r="AZ757" t="s">
        <v>1302</v>
      </c>
      <c r="BA757" t="s"/>
      <c r="BB757" t="n">
        <v>78191</v>
      </c>
      <c r="BC757" t="n">
        <v>13.330629</v>
      </c>
      <c r="BD757" t="n">
        <v>52.488627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1</v>
      </c>
      <c r="E758" t="s">
        <v>1303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91.8</v>
      </c>
      <c r="L758" t="s">
        <v>76</v>
      </c>
      <c r="M758" t="s"/>
      <c r="N758" t="s">
        <v>121</v>
      </c>
      <c r="O758" t="s">
        <v>78</v>
      </c>
      <c r="P758" t="s">
        <v>1303</v>
      </c>
      <c r="Q758" t="s"/>
      <c r="R758" t="s">
        <v>80</v>
      </c>
      <c r="S758" t="s">
        <v>1304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HYPERLINK("https://hotelmonitor-cachepage.eclerx.com/savepage/tk_15434946337193663_sr_2095.html","info")</f>
        <v/>
      </c>
      <c r="AA758" t="n">
        <v>-6262106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88</v>
      </c>
      <c r="AO758" t="s"/>
      <c r="AP758" t="n">
        <v>22</v>
      </c>
      <c r="AQ758" t="s">
        <v>89</v>
      </c>
      <c r="AR758" t="s"/>
      <c r="AS758" t="s"/>
      <c r="AT758" t="s">
        <v>90</v>
      </c>
      <c r="AU758" t="s"/>
      <c r="AV758" t="s"/>
      <c r="AW758" t="s"/>
      <c r="AX758" t="s"/>
      <c r="AY758" t="n">
        <v>6262106</v>
      </c>
      <c r="AZ758" t="s">
        <v>1305</v>
      </c>
      <c r="BA758" t="s"/>
      <c r="BB758" t="n">
        <v>82274</v>
      </c>
      <c r="BC758" t="n">
        <v>13.360168</v>
      </c>
      <c r="BD758" t="n">
        <v>52.497919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1</v>
      </c>
      <c r="E759" t="s">
        <v>1303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118</v>
      </c>
      <c r="L759" t="s">
        <v>76</v>
      </c>
      <c r="M759" t="s"/>
      <c r="N759" t="s">
        <v>161</v>
      </c>
      <c r="O759" t="s">
        <v>78</v>
      </c>
      <c r="P759" t="s">
        <v>1303</v>
      </c>
      <c r="Q759" t="s"/>
      <c r="R759" t="s">
        <v>80</v>
      </c>
      <c r="S759" t="s">
        <v>389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HYPERLINK("https://hotelmonitor-cachepage.eclerx.com/savepage/tk_15434946337193663_sr_2095.html","info")</f>
        <v/>
      </c>
      <c r="AA759" t="n">
        <v>-6262106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88</v>
      </c>
      <c r="AO759" t="s"/>
      <c r="AP759" t="n">
        <v>22</v>
      </c>
      <c r="AQ759" t="s">
        <v>89</v>
      </c>
      <c r="AR759" t="s"/>
      <c r="AS759" t="s"/>
      <c r="AT759" t="s">
        <v>90</v>
      </c>
      <c r="AU759" t="s"/>
      <c r="AV759" t="s"/>
      <c r="AW759" t="s"/>
      <c r="AX759" t="s"/>
      <c r="AY759" t="n">
        <v>6262106</v>
      </c>
      <c r="AZ759" t="s">
        <v>1305</v>
      </c>
      <c r="BA759" t="s"/>
      <c r="BB759" t="n">
        <v>82274</v>
      </c>
      <c r="BC759" t="n">
        <v>13.360168</v>
      </c>
      <c r="BD759" t="n">
        <v>52.497919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1</v>
      </c>
      <c r="E760" t="s">
        <v>1303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149.65</v>
      </c>
      <c r="L760" t="s">
        <v>76</v>
      </c>
      <c r="M760" t="s"/>
      <c r="N760" t="s">
        <v>1306</v>
      </c>
      <c r="O760" t="s">
        <v>959</v>
      </c>
      <c r="P760" t="s">
        <v>1303</v>
      </c>
      <c r="Q760" t="s"/>
      <c r="R760" t="s">
        <v>80</v>
      </c>
      <c r="S760" t="s">
        <v>1307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HYPERLINK("https://hotelmonitor-cachepage.eclerx.com/savepage/tk_15434946337193663_sr_2095.html","info")</f>
        <v/>
      </c>
      <c r="AA760" t="n">
        <v>-6262106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88</v>
      </c>
      <c r="AO760" t="s"/>
      <c r="AP760" t="n">
        <v>22</v>
      </c>
      <c r="AQ760" t="s">
        <v>89</v>
      </c>
      <c r="AR760" t="s"/>
      <c r="AS760" t="s"/>
      <c r="AT760" t="s">
        <v>90</v>
      </c>
      <c r="AU760" t="s"/>
      <c r="AV760" t="s"/>
      <c r="AW760" t="s"/>
      <c r="AX760" t="s"/>
      <c r="AY760" t="n">
        <v>6262106</v>
      </c>
      <c r="AZ760" t="s">
        <v>1305</v>
      </c>
      <c r="BA760" t="s"/>
      <c r="BB760" t="n">
        <v>82274</v>
      </c>
      <c r="BC760" t="n">
        <v>13.360168</v>
      </c>
      <c r="BD760" t="n">
        <v>52.497919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1</v>
      </c>
      <c r="E761" t="s">
        <v>1308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99</v>
      </c>
      <c r="L761" t="s">
        <v>76</v>
      </c>
      <c r="M761" t="s"/>
      <c r="N761" t="s">
        <v>1309</v>
      </c>
      <c r="O761" t="s">
        <v>78</v>
      </c>
      <c r="P761" t="s">
        <v>1308</v>
      </c>
      <c r="Q761" t="s"/>
      <c r="R761" t="s">
        <v>80</v>
      </c>
      <c r="S761" t="s">
        <v>274</v>
      </c>
      <c r="T761" t="s">
        <v>82</v>
      </c>
      <c r="U761" t="s"/>
      <c r="V761" t="s">
        <v>83</v>
      </c>
      <c r="W761" t="s">
        <v>98</v>
      </c>
      <c r="X761" t="s"/>
      <c r="Y761" t="s">
        <v>85</v>
      </c>
      <c r="Z761">
        <f>HYPERLINK("https://hotelmonitor-cachepage.eclerx.com/savepage/tk_15434947957402112_sr_2095.html","info")</f>
        <v/>
      </c>
      <c r="AA761" t="n">
        <v>-5877005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88</v>
      </c>
      <c r="AO761" t="s"/>
      <c r="AP761" t="n">
        <v>115</v>
      </c>
      <c r="AQ761" t="s">
        <v>89</v>
      </c>
      <c r="AR761" t="s"/>
      <c r="AS761" t="s"/>
      <c r="AT761" t="s">
        <v>90</v>
      </c>
      <c r="AU761" t="s"/>
      <c r="AV761" t="s"/>
      <c r="AW761" t="s"/>
      <c r="AX761" t="s"/>
      <c r="AY761" t="n">
        <v>5877005</v>
      </c>
      <c r="AZ761" t="s">
        <v>1310</v>
      </c>
      <c r="BA761" t="s"/>
      <c r="BB761" t="n">
        <v>85132</v>
      </c>
      <c r="BC761" t="n">
        <v>13.534734</v>
      </c>
      <c r="BD761" t="n">
        <v>52.431669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1</v>
      </c>
      <c r="E762" t="s">
        <v>1308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119</v>
      </c>
      <c r="L762" t="s">
        <v>76</v>
      </c>
      <c r="M762" t="s"/>
      <c r="N762" t="s">
        <v>259</v>
      </c>
      <c r="O762" t="s">
        <v>78</v>
      </c>
      <c r="P762" t="s">
        <v>1308</v>
      </c>
      <c r="Q762" t="s"/>
      <c r="R762" t="s">
        <v>80</v>
      </c>
      <c r="S762" t="s">
        <v>150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HYPERLINK("https://hotelmonitor-cachepage.eclerx.com/savepage/tk_15434947957402112_sr_2095.html","info")</f>
        <v/>
      </c>
      <c r="AA762" t="n">
        <v>-5877005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88</v>
      </c>
      <c r="AO762" t="s"/>
      <c r="AP762" t="n">
        <v>115</v>
      </c>
      <c r="AQ762" t="s">
        <v>89</v>
      </c>
      <c r="AR762" t="s"/>
      <c r="AS762" t="s"/>
      <c r="AT762" t="s">
        <v>90</v>
      </c>
      <c r="AU762" t="s"/>
      <c r="AV762" t="s"/>
      <c r="AW762" t="s"/>
      <c r="AX762" t="s"/>
      <c r="AY762" t="n">
        <v>5877005</v>
      </c>
      <c r="AZ762" t="s">
        <v>1310</v>
      </c>
      <c r="BA762" t="s"/>
      <c r="BB762" t="n">
        <v>85132</v>
      </c>
      <c r="BC762" t="n">
        <v>13.534734</v>
      </c>
      <c r="BD762" t="n">
        <v>52.431669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1</v>
      </c>
      <c r="E763" t="s">
        <v>1308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155</v>
      </c>
      <c r="L763" t="s">
        <v>76</v>
      </c>
      <c r="M763" t="s"/>
      <c r="N763" t="s">
        <v>95</v>
      </c>
      <c r="O763" t="s">
        <v>78</v>
      </c>
      <c r="P763" t="s">
        <v>1308</v>
      </c>
      <c r="Q763" t="s"/>
      <c r="R763" t="s">
        <v>80</v>
      </c>
      <c r="S763" t="s">
        <v>1311</v>
      </c>
      <c r="T763" t="s">
        <v>82</v>
      </c>
      <c r="U763" t="s"/>
      <c r="V763" t="s">
        <v>83</v>
      </c>
      <c r="W763" t="s">
        <v>98</v>
      </c>
      <c r="X763" t="s"/>
      <c r="Y763" t="s">
        <v>85</v>
      </c>
      <c r="Z763">
        <f>HYPERLINK("https://hotelmonitor-cachepage.eclerx.com/savepage/tk_15434947957402112_sr_2095.html","info")</f>
        <v/>
      </c>
      <c r="AA763" t="n">
        <v>-5877005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88</v>
      </c>
      <c r="AO763" t="s"/>
      <c r="AP763" t="n">
        <v>115</v>
      </c>
      <c r="AQ763" t="s">
        <v>89</v>
      </c>
      <c r="AR763" t="s"/>
      <c r="AS763" t="s"/>
      <c r="AT763" t="s">
        <v>90</v>
      </c>
      <c r="AU763" t="s"/>
      <c r="AV763" t="s"/>
      <c r="AW763" t="s"/>
      <c r="AX763" t="s"/>
      <c r="AY763" t="n">
        <v>5877005</v>
      </c>
      <c r="AZ763" t="s">
        <v>1310</v>
      </c>
      <c r="BA763" t="s"/>
      <c r="BB763" t="n">
        <v>85132</v>
      </c>
      <c r="BC763" t="n">
        <v>13.534734</v>
      </c>
      <c r="BD763" t="n">
        <v>52.431669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1</v>
      </c>
      <c r="E764" t="s">
        <v>1312</v>
      </c>
      <c r="F764" t="n">
        <v>1694689</v>
      </c>
      <c r="G764" t="s">
        <v>74</v>
      </c>
      <c r="H764" t="s">
        <v>75</v>
      </c>
      <c r="I764" t="s"/>
      <c r="J764" t="s">
        <v>74</v>
      </c>
      <c r="K764" t="n">
        <v>119</v>
      </c>
      <c r="L764" t="s">
        <v>76</v>
      </c>
      <c r="M764" t="s"/>
      <c r="N764" t="s">
        <v>102</v>
      </c>
      <c r="O764" t="s">
        <v>78</v>
      </c>
      <c r="P764" t="s">
        <v>1313</v>
      </c>
      <c r="Q764" t="s"/>
      <c r="R764" t="s">
        <v>109</v>
      </c>
      <c r="S764" t="s">
        <v>150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HYPERLINK("https://hotelmonitor-cachepage.eclerx.com/savepage/tk_15434948121017869_sr_2095.html","info")</f>
        <v/>
      </c>
      <c r="AA764" t="n">
        <v>361639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88</v>
      </c>
      <c r="AO764" t="s"/>
      <c r="AP764" t="n">
        <v>125</v>
      </c>
      <c r="AQ764" t="s">
        <v>89</v>
      </c>
      <c r="AR764" t="s"/>
      <c r="AS764" t="s"/>
      <c r="AT764" t="s">
        <v>90</v>
      </c>
      <c r="AU764" t="s"/>
      <c r="AV764" t="s"/>
      <c r="AW764" t="s"/>
      <c r="AX764" t="s"/>
      <c r="AY764" t="n">
        <v>1595591</v>
      </c>
      <c r="AZ764" t="s">
        <v>1314</v>
      </c>
      <c r="BA764" t="s"/>
      <c r="BB764" t="n">
        <v>653392</v>
      </c>
      <c r="BC764" t="n">
        <v>13.415542</v>
      </c>
      <c r="BD764" t="n">
        <v>52.511313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1</v>
      </c>
      <c r="E765" t="s">
        <v>1312</v>
      </c>
      <c r="F765" t="n">
        <v>1694689</v>
      </c>
      <c r="G765" t="s">
        <v>74</v>
      </c>
      <c r="H765" t="s">
        <v>75</v>
      </c>
      <c r="I765" t="s"/>
      <c r="J765" t="s">
        <v>74</v>
      </c>
      <c r="K765" t="n">
        <v>154.53</v>
      </c>
      <c r="L765" t="s">
        <v>76</v>
      </c>
      <c r="M765" t="s"/>
      <c r="N765" t="s">
        <v>107</v>
      </c>
      <c r="O765" t="s">
        <v>78</v>
      </c>
      <c r="P765" t="s">
        <v>1313</v>
      </c>
      <c r="Q765" t="s"/>
      <c r="R765" t="s">
        <v>109</v>
      </c>
      <c r="S765" t="s">
        <v>1315</v>
      </c>
      <c r="T765" t="s">
        <v>82</v>
      </c>
      <c r="U765" t="s"/>
      <c r="V765" t="s">
        <v>83</v>
      </c>
      <c r="W765" t="s">
        <v>98</v>
      </c>
      <c r="X765" t="s"/>
      <c r="Y765" t="s">
        <v>85</v>
      </c>
      <c r="Z765">
        <f>HYPERLINK("https://hotelmonitor-cachepage.eclerx.com/savepage/tk_15434948121017869_sr_2095.html","info")</f>
        <v/>
      </c>
      <c r="AA765" t="n">
        <v>361639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88</v>
      </c>
      <c r="AO765" t="s"/>
      <c r="AP765" t="n">
        <v>125</v>
      </c>
      <c r="AQ765" t="s">
        <v>89</v>
      </c>
      <c r="AR765" t="s"/>
      <c r="AS765" t="s"/>
      <c r="AT765" t="s">
        <v>90</v>
      </c>
      <c r="AU765" t="s"/>
      <c r="AV765" t="s"/>
      <c r="AW765" t="s"/>
      <c r="AX765" t="s"/>
      <c r="AY765" t="n">
        <v>1595591</v>
      </c>
      <c r="AZ765" t="s">
        <v>1314</v>
      </c>
      <c r="BA765" t="s"/>
      <c r="BB765" t="n">
        <v>653392</v>
      </c>
      <c r="BC765" t="n">
        <v>13.415542</v>
      </c>
      <c r="BD765" t="n">
        <v>52.511313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1</v>
      </c>
      <c r="E766" t="s">
        <v>1312</v>
      </c>
      <c r="F766" t="n">
        <v>1694689</v>
      </c>
      <c r="G766" t="s">
        <v>74</v>
      </c>
      <c r="H766" t="s">
        <v>75</v>
      </c>
      <c r="I766" t="s"/>
      <c r="J766" t="s">
        <v>74</v>
      </c>
      <c r="K766" t="n">
        <v>154.53</v>
      </c>
      <c r="L766" t="s">
        <v>76</v>
      </c>
      <c r="M766" t="s"/>
      <c r="N766" t="s">
        <v>107</v>
      </c>
      <c r="O766" t="s">
        <v>78</v>
      </c>
      <c r="P766" t="s">
        <v>1313</v>
      </c>
      <c r="Q766" t="s"/>
      <c r="R766" t="s">
        <v>109</v>
      </c>
      <c r="S766" t="s">
        <v>1315</v>
      </c>
      <c r="T766" t="s">
        <v>82</v>
      </c>
      <c r="U766" t="s"/>
      <c r="V766" t="s">
        <v>83</v>
      </c>
      <c r="W766" t="s">
        <v>98</v>
      </c>
      <c r="X766" t="s"/>
      <c r="Y766" t="s">
        <v>85</v>
      </c>
      <c r="Z766">
        <f>HYPERLINK("https://hotelmonitor-cachepage.eclerx.com/savepage/tk_15434948121017869_sr_2095.html","info")</f>
        <v/>
      </c>
      <c r="AA766" t="n">
        <v>361639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88</v>
      </c>
      <c r="AO766" t="s"/>
      <c r="AP766" t="n">
        <v>125</v>
      </c>
      <c r="AQ766" t="s">
        <v>89</v>
      </c>
      <c r="AR766" t="s"/>
      <c r="AS766" t="s"/>
      <c r="AT766" t="s">
        <v>90</v>
      </c>
      <c r="AU766" t="s"/>
      <c r="AV766" t="s"/>
      <c r="AW766" t="s"/>
      <c r="AX766" t="s"/>
      <c r="AY766" t="n">
        <v>1595591</v>
      </c>
      <c r="AZ766" t="s">
        <v>1314</v>
      </c>
      <c r="BA766" t="s"/>
      <c r="BB766" t="n">
        <v>653392</v>
      </c>
      <c r="BC766" t="n">
        <v>13.415542</v>
      </c>
      <c r="BD766" t="n">
        <v>52.511313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1</v>
      </c>
      <c r="E767" t="s">
        <v>1316</v>
      </c>
      <c r="F767" t="n">
        <v>529952</v>
      </c>
      <c r="G767" t="s">
        <v>74</v>
      </c>
      <c r="H767" t="s">
        <v>75</v>
      </c>
      <c r="I767" t="s"/>
      <c r="J767" t="s">
        <v>74</v>
      </c>
      <c r="K767" t="n">
        <v>124</v>
      </c>
      <c r="L767" t="s">
        <v>76</v>
      </c>
      <c r="M767" t="s"/>
      <c r="N767" t="s">
        <v>1317</v>
      </c>
      <c r="O767" t="s">
        <v>78</v>
      </c>
      <c r="P767" t="s">
        <v>1318</v>
      </c>
      <c r="Q767" t="s"/>
      <c r="R767" t="s">
        <v>80</v>
      </c>
      <c r="S767" t="s">
        <v>376</v>
      </c>
      <c r="T767" t="s">
        <v>82</v>
      </c>
      <c r="U767" t="s"/>
      <c r="V767" t="s">
        <v>83</v>
      </c>
      <c r="W767" t="s">
        <v>98</v>
      </c>
      <c r="X767" t="s"/>
      <c r="Y767" t="s">
        <v>85</v>
      </c>
      <c r="Z767">
        <f>HYPERLINK("https://hotelmonitor-cachepage.eclerx.com/savepage/tk_15434946551240408_sr_2095.html","info")</f>
        <v/>
      </c>
      <c r="AA767" t="n">
        <v>99250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88</v>
      </c>
      <c r="AO767" t="s"/>
      <c r="AP767" t="n">
        <v>36</v>
      </c>
      <c r="AQ767" t="s">
        <v>89</v>
      </c>
      <c r="AR767" t="s"/>
      <c r="AS767" t="s"/>
      <c r="AT767" t="s">
        <v>90</v>
      </c>
      <c r="AU767" t="s"/>
      <c r="AV767" t="s"/>
      <c r="AW767" t="s"/>
      <c r="AX767" t="s"/>
      <c r="AY767" t="n">
        <v>1626209</v>
      </c>
      <c r="AZ767" t="s">
        <v>1319</v>
      </c>
      <c r="BA767" t="s"/>
      <c r="BB767" t="n">
        <v>172018</v>
      </c>
      <c r="BC767" t="n">
        <v>13.385139</v>
      </c>
      <c r="BD767" t="n">
        <v>52.501811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1</v>
      </c>
      <c r="E768" t="s">
        <v>1316</v>
      </c>
      <c r="F768" t="n">
        <v>529952</v>
      </c>
      <c r="G768" t="s">
        <v>74</v>
      </c>
      <c r="H768" t="s">
        <v>75</v>
      </c>
      <c r="I768" t="s"/>
      <c r="J768" t="s">
        <v>74</v>
      </c>
      <c r="K768" t="n">
        <v>124</v>
      </c>
      <c r="L768" t="s">
        <v>76</v>
      </c>
      <c r="M768" t="s"/>
      <c r="N768" t="s">
        <v>1320</v>
      </c>
      <c r="O768" t="s">
        <v>78</v>
      </c>
      <c r="P768" t="s">
        <v>1318</v>
      </c>
      <c r="Q768" t="s"/>
      <c r="R768" t="s">
        <v>80</v>
      </c>
      <c r="S768" t="s">
        <v>376</v>
      </c>
      <c r="T768" t="s">
        <v>82</v>
      </c>
      <c r="U768" t="s"/>
      <c r="V768" t="s">
        <v>83</v>
      </c>
      <c r="W768" t="s">
        <v>98</v>
      </c>
      <c r="X768" t="s"/>
      <c r="Y768" t="s">
        <v>85</v>
      </c>
      <c r="Z768">
        <f>HYPERLINK("https://hotelmonitor-cachepage.eclerx.com/savepage/tk_15434946551240408_sr_2095.html","info")</f>
        <v/>
      </c>
      <c r="AA768" t="n">
        <v>99250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88</v>
      </c>
      <c r="AO768" t="s"/>
      <c r="AP768" t="n">
        <v>36</v>
      </c>
      <c r="AQ768" t="s">
        <v>89</v>
      </c>
      <c r="AR768" t="s"/>
      <c r="AS768" t="s"/>
      <c r="AT768" t="s">
        <v>90</v>
      </c>
      <c r="AU768" t="s"/>
      <c r="AV768" t="s"/>
      <c r="AW768" t="s"/>
      <c r="AX768" t="s"/>
      <c r="AY768" t="n">
        <v>1626209</v>
      </c>
      <c r="AZ768" t="s">
        <v>1319</v>
      </c>
      <c r="BA768" t="s"/>
      <c r="BB768" t="n">
        <v>172018</v>
      </c>
      <c r="BC768" t="n">
        <v>13.385139</v>
      </c>
      <c r="BD768" t="n">
        <v>52.501811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1</v>
      </c>
      <c r="E769" t="s">
        <v>1316</v>
      </c>
      <c r="F769" t="n">
        <v>529952</v>
      </c>
      <c r="G769" t="s">
        <v>74</v>
      </c>
      <c r="H769" t="s">
        <v>75</v>
      </c>
      <c r="I769" t="s"/>
      <c r="J769" t="s">
        <v>74</v>
      </c>
      <c r="K769" t="n">
        <v>124</v>
      </c>
      <c r="L769" t="s">
        <v>76</v>
      </c>
      <c r="M769" t="s"/>
      <c r="N769" t="s">
        <v>1321</v>
      </c>
      <c r="O769" t="s">
        <v>78</v>
      </c>
      <c r="P769" t="s">
        <v>1318</v>
      </c>
      <c r="Q769" t="s"/>
      <c r="R769" t="s">
        <v>80</v>
      </c>
      <c r="S769" t="s">
        <v>376</v>
      </c>
      <c r="T769" t="s">
        <v>82</v>
      </c>
      <c r="U769" t="s"/>
      <c r="V769" t="s">
        <v>83</v>
      </c>
      <c r="W769" t="s">
        <v>98</v>
      </c>
      <c r="X769" t="s"/>
      <c r="Y769" t="s">
        <v>85</v>
      </c>
      <c r="Z769">
        <f>HYPERLINK("https://hotelmonitor-cachepage.eclerx.com/savepage/tk_15434946551240408_sr_2095.html","info")</f>
        <v/>
      </c>
      <c r="AA769" t="n">
        <v>99250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88</v>
      </c>
      <c r="AO769" t="s"/>
      <c r="AP769" t="n">
        <v>36</v>
      </c>
      <c r="AQ769" t="s">
        <v>89</v>
      </c>
      <c r="AR769" t="s"/>
      <c r="AS769" t="s"/>
      <c r="AT769" t="s">
        <v>90</v>
      </c>
      <c r="AU769" t="s"/>
      <c r="AV769" t="s"/>
      <c r="AW769" t="s"/>
      <c r="AX769" t="s"/>
      <c r="AY769" t="n">
        <v>1626209</v>
      </c>
      <c r="AZ769" t="s">
        <v>1319</v>
      </c>
      <c r="BA769" t="s"/>
      <c r="BB769" t="n">
        <v>172018</v>
      </c>
      <c r="BC769" t="n">
        <v>13.385139</v>
      </c>
      <c r="BD769" t="n">
        <v>52.501811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1</v>
      </c>
      <c r="E770" t="s">
        <v>1316</v>
      </c>
      <c r="F770" t="n">
        <v>529952</v>
      </c>
      <c r="G770" t="s">
        <v>74</v>
      </c>
      <c r="H770" t="s">
        <v>75</v>
      </c>
      <c r="I770" t="s"/>
      <c r="J770" t="s">
        <v>74</v>
      </c>
      <c r="K770" t="n">
        <v>124</v>
      </c>
      <c r="L770" t="s">
        <v>76</v>
      </c>
      <c r="M770" t="s"/>
      <c r="N770" t="s">
        <v>1322</v>
      </c>
      <c r="O770" t="s">
        <v>78</v>
      </c>
      <c r="P770" t="s">
        <v>1318</v>
      </c>
      <c r="Q770" t="s"/>
      <c r="R770" t="s">
        <v>80</v>
      </c>
      <c r="S770" t="s">
        <v>376</v>
      </c>
      <c r="T770" t="s">
        <v>82</v>
      </c>
      <c r="U770" t="s"/>
      <c r="V770" t="s">
        <v>83</v>
      </c>
      <c r="W770" t="s">
        <v>98</v>
      </c>
      <c r="X770" t="s"/>
      <c r="Y770" t="s">
        <v>85</v>
      </c>
      <c r="Z770">
        <f>HYPERLINK("https://hotelmonitor-cachepage.eclerx.com/savepage/tk_15434946551240408_sr_2095.html","info")</f>
        <v/>
      </c>
      <c r="AA770" t="n">
        <v>99250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88</v>
      </c>
      <c r="AO770" t="s"/>
      <c r="AP770" t="n">
        <v>36</v>
      </c>
      <c r="AQ770" t="s">
        <v>89</v>
      </c>
      <c r="AR770" t="s"/>
      <c r="AS770" t="s"/>
      <c r="AT770" t="s">
        <v>90</v>
      </c>
      <c r="AU770" t="s"/>
      <c r="AV770" t="s"/>
      <c r="AW770" t="s"/>
      <c r="AX770" t="s"/>
      <c r="AY770" t="n">
        <v>1626209</v>
      </c>
      <c r="AZ770" t="s">
        <v>1319</v>
      </c>
      <c r="BA770" t="s"/>
      <c r="BB770" t="n">
        <v>172018</v>
      </c>
      <c r="BC770" t="n">
        <v>13.385139</v>
      </c>
      <c r="BD770" t="n">
        <v>52.501811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1</v>
      </c>
      <c r="E771" t="s">
        <v>1316</v>
      </c>
      <c r="F771" t="n">
        <v>529952</v>
      </c>
      <c r="G771" t="s">
        <v>74</v>
      </c>
      <c r="H771" t="s">
        <v>75</v>
      </c>
      <c r="I771" t="s"/>
      <c r="J771" t="s">
        <v>74</v>
      </c>
      <c r="K771" t="n">
        <v>139</v>
      </c>
      <c r="L771" t="s">
        <v>76</v>
      </c>
      <c r="M771" t="s"/>
      <c r="N771" t="s">
        <v>1323</v>
      </c>
      <c r="O771" t="s">
        <v>78</v>
      </c>
      <c r="P771" t="s">
        <v>1318</v>
      </c>
      <c r="Q771" t="s"/>
      <c r="R771" t="s">
        <v>80</v>
      </c>
      <c r="S771" t="s">
        <v>247</v>
      </c>
      <c r="T771" t="s">
        <v>82</v>
      </c>
      <c r="U771" t="s"/>
      <c r="V771" t="s">
        <v>83</v>
      </c>
      <c r="W771" t="s">
        <v>98</v>
      </c>
      <c r="X771" t="s"/>
      <c r="Y771" t="s">
        <v>85</v>
      </c>
      <c r="Z771">
        <f>HYPERLINK("https://hotelmonitor-cachepage.eclerx.com/savepage/tk_15434946551240408_sr_2095.html","info")</f>
        <v/>
      </c>
      <c r="AA771" t="n">
        <v>99250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88</v>
      </c>
      <c r="AO771" t="s"/>
      <c r="AP771" t="n">
        <v>36</v>
      </c>
      <c r="AQ771" t="s">
        <v>89</v>
      </c>
      <c r="AR771" t="s"/>
      <c r="AS771" t="s"/>
      <c r="AT771" t="s">
        <v>90</v>
      </c>
      <c r="AU771" t="s"/>
      <c r="AV771" t="s"/>
      <c r="AW771" t="s"/>
      <c r="AX771" t="s"/>
      <c r="AY771" t="n">
        <v>1626209</v>
      </c>
      <c r="AZ771" t="s">
        <v>1319</v>
      </c>
      <c r="BA771" t="s"/>
      <c r="BB771" t="n">
        <v>172018</v>
      </c>
      <c r="BC771" t="n">
        <v>13.385139</v>
      </c>
      <c r="BD771" t="n">
        <v>52.501811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1</v>
      </c>
      <c r="E772" t="s">
        <v>1324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129</v>
      </c>
      <c r="L772" t="s">
        <v>76</v>
      </c>
      <c r="M772" t="s"/>
      <c r="N772" t="s">
        <v>187</v>
      </c>
      <c r="O772" t="s">
        <v>78</v>
      </c>
      <c r="P772" t="s">
        <v>1324</v>
      </c>
      <c r="Q772" t="s"/>
      <c r="R772" t="s">
        <v>80</v>
      </c>
      <c r="S772" t="s">
        <v>245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HYPERLINK("https://hotelmonitor-cachepage.eclerx.com/savepage/tk_1543494766260216_sr_2095.html","info")</f>
        <v/>
      </c>
      <c r="AA772" t="n">
        <v>-6796538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88</v>
      </c>
      <c r="AO772" t="s"/>
      <c r="AP772" t="n">
        <v>97</v>
      </c>
      <c r="AQ772" t="s">
        <v>89</v>
      </c>
      <c r="AR772" t="s"/>
      <c r="AS772" t="s"/>
      <c r="AT772" t="s">
        <v>90</v>
      </c>
      <c r="AU772" t="s"/>
      <c r="AV772" t="s"/>
      <c r="AW772" t="s"/>
      <c r="AX772" t="s"/>
      <c r="AY772" t="n">
        <v>6796538</v>
      </c>
      <c r="AZ772" t="s">
        <v>1325</v>
      </c>
      <c r="BA772" t="s"/>
      <c r="BB772" t="n">
        <v>41414</v>
      </c>
      <c r="BC772" t="n">
        <v>13.316653</v>
      </c>
      <c r="BD772" t="n">
        <v>52.498563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1</v>
      </c>
      <c r="E773" t="s">
        <v>1324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137</v>
      </c>
      <c r="L773" t="s">
        <v>76</v>
      </c>
      <c r="M773" t="s"/>
      <c r="N773" t="s">
        <v>723</v>
      </c>
      <c r="O773" t="s">
        <v>78</v>
      </c>
      <c r="P773" t="s">
        <v>1324</v>
      </c>
      <c r="Q773" t="s"/>
      <c r="R773" t="s">
        <v>80</v>
      </c>
      <c r="S773" t="s">
        <v>636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HYPERLINK("https://hotelmonitor-cachepage.eclerx.com/savepage/tk_1543494766260216_sr_2095.html","info")</f>
        <v/>
      </c>
      <c r="AA773" t="n">
        <v>-6796538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88</v>
      </c>
      <c r="AO773" t="s"/>
      <c r="AP773" t="n">
        <v>97</v>
      </c>
      <c r="AQ773" t="s">
        <v>89</v>
      </c>
      <c r="AR773" t="s"/>
      <c r="AS773" t="s"/>
      <c r="AT773" t="s">
        <v>90</v>
      </c>
      <c r="AU773" t="s"/>
      <c r="AV773" t="s"/>
      <c r="AW773" t="s"/>
      <c r="AX773" t="s"/>
      <c r="AY773" t="n">
        <v>6796538</v>
      </c>
      <c r="AZ773" t="s">
        <v>1325</v>
      </c>
      <c r="BA773" t="s"/>
      <c r="BB773" t="n">
        <v>41414</v>
      </c>
      <c r="BC773" t="n">
        <v>13.316653</v>
      </c>
      <c r="BD773" t="n">
        <v>52.498563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1</v>
      </c>
      <c r="E774" t="s">
        <v>1324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179</v>
      </c>
      <c r="L774" t="s">
        <v>76</v>
      </c>
      <c r="M774" t="s"/>
      <c r="N774" t="s">
        <v>1326</v>
      </c>
      <c r="O774" t="s">
        <v>78</v>
      </c>
      <c r="P774" t="s">
        <v>1324</v>
      </c>
      <c r="Q774" t="s"/>
      <c r="R774" t="s">
        <v>80</v>
      </c>
      <c r="S774" t="s">
        <v>702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HYPERLINK("https://hotelmonitor-cachepage.eclerx.com/savepage/tk_1543494766260216_sr_2095.html","info")</f>
        <v/>
      </c>
      <c r="AA774" t="n">
        <v>-6796538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88</v>
      </c>
      <c r="AO774" t="s"/>
      <c r="AP774" t="n">
        <v>97</v>
      </c>
      <c r="AQ774" t="s">
        <v>89</v>
      </c>
      <c r="AR774" t="s"/>
      <c r="AS774" t="s"/>
      <c r="AT774" t="s">
        <v>90</v>
      </c>
      <c r="AU774" t="s"/>
      <c r="AV774" t="s"/>
      <c r="AW774" t="s"/>
      <c r="AX774" t="s"/>
      <c r="AY774" t="n">
        <v>6796538</v>
      </c>
      <c r="AZ774" t="s">
        <v>1325</v>
      </c>
      <c r="BA774" t="s"/>
      <c r="BB774" t="n">
        <v>41414</v>
      </c>
      <c r="BC774" t="n">
        <v>13.316653</v>
      </c>
      <c r="BD774" t="n">
        <v>52.498563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1</v>
      </c>
      <c r="E775" t="s">
        <v>1324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185</v>
      </c>
      <c r="L775" t="s">
        <v>76</v>
      </c>
      <c r="M775" t="s"/>
      <c r="N775" t="s">
        <v>1326</v>
      </c>
      <c r="O775" t="s">
        <v>78</v>
      </c>
      <c r="P775" t="s">
        <v>1324</v>
      </c>
      <c r="Q775" t="s"/>
      <c r="R775" t="s">
        <v>80</v>
      </c>
      <c r="S775" t="s">
        <v>1251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HYPERLINK("https://hotelmonitor-cachepage.eclerx.com/savepage/tk_1543494766260216_sr_2095.html","info")</f>
        <v/>
      </c>
      <c r="AA775" t="n">
        <v>-6796538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88</v>
      </c>
      <c r="AO775" t="s"/>
      <c r="AP775" t="n">
        <v>97</v>
      </c>
      <c r="AQ775" t="s">
        <v>89</v>
      </c>
      <c r="AR775" t="s"/>
      <c r="AS775" t="s"/>
      <c r="AT775" t="s">
        <v>90</v>
      </c>
      <c r="AU775" t="s"/>
      <c r="AV775" t="s"/>
      <c r="AW775" t="s"/>
      <c r="AX775" t="s"/>
      <c r="AY775" t="n">
        <v>6796538</v>
      </c>
      <c r="AZ775" t="s">
        <v>1325</v>
      </c>
      <c r="BA775" t="s"/>
      <c r="BB775" t="n">
        <v>41414</v>
      </c>
      <c r="BC775" t="n">
        <v>13.316653</v>
      </c>
      <c r="BD775" t="n">
        <v>52.498563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1</v>
      </c>
      <c r="E776" t="s">
        <v>1327</v>
      </c>
      <c r="F776" t="n">
        <v>3581178</v>
      </c>
      <c r="G776" t="s">
        <v>74</v>
      </c>
      <c r="H776" t="s">
        <v>75</v>
      </c>
      <c r="I776" t="s"/>
      <c r="J776" t="s">
        <v>74</v>
      </c>
      <c r="K776" t="n">
        <v>186.5</v>
      </c>
      <c r="L776" t="s">
        <v>76</v>
      </c>
      <c r="M776" t="s"/>
      <c r="N776" t="s">
        <v>169</v>
      </c>
      <c r="O776" t="s">
        <v>78</v>
      </c>
      <c r="P776" t="s">
        <v>1328</v>
      </c>
      <c r="Q776" t="s"/>
      <c r="R776" t="s">
        <v>80</v>
      </c>
      <c r="S776" t="s">
        <v>1329</v>
      </c>
      <c r="T776" t="s">
        <v>82</v>
      </c>
      <c r="U776" t="s"/>
      <c r="V776" t="s">
        <v>83</v>
      </c>
      <c r="W776" t="s">
        <v>98</v>
      </c>
      <c r="X776" t="s"/>
      <c r="Y776" t="s">
        <v>85</v>
      </c>
      <c r="Z776">
        <f>HYPERLINK("https://hotelmonitor-cachepage.eclerx.com/savepage/tk_1543494973027373_sr_2095.html","info")</f>
        <v/>
      </c>
      <c r="AA776" t="n">
        <v>272998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88</v>
      </c>
      <c r="AO776" t="s"/>
      <c r="AP776" t="n">
        <v>217</v>
      </c>
      <c r="AQ776" t="s">
        <v>89</v>
      </c>
      <c r="AR776" t="s"/>
      <c r="AS776" t="s"/>
      <c r="AT776" t="s">
        <v>90</v>
      </c>
      <c r="AU776" t="s"/>
      <c r="AV776" t="s"/>
      <c r="AW776" t="s"/>
      <c r="AX776" t="s"/>
      <c r="AY776" t="n">
        <v>2071493</v>
      </c>
      <c r="AZ776" t="s">
        <v>1330</v>
      </c>
      <c r="BA776" t="s"/>
      <c r="BB776" t="n">
        <v>67917</v>
      </c>
      <c r="BC776" t="n">
        <v>13.382057</v>
      </c>
      <c r="BD776" t="n">
        <v>52.522748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1</v>
      </c>
      <c r="E777" t="s">
        <v>1331</v>
      </c>
      <c r="F777" t="n">
        <v>76849</v>
      </c>
      <c r="G777" t="s">
        <v>74</v>
      </c>
      <c r="H777" t="s">
        <v>75</v>
      </c>
      <c r="I777" t="s"/>
      <c r="J777" t="s">
        <v>74</v>
      </c>
      <c r="K777" t="n">
        <v>90</v>
      </c>
      <c r="L777" t="s">
        <v>76</v>
      </c>
      <c r="M777" t="s"/>
      <c r="N777" t="s">
        <v>1332</v>
      </c>
      <c r="O777" t="s">
        <v>78</v>
      </c>
      <c r="P777" t="s">
        <v>1333</v>
      </c>
      <c r="Q777" t="s"/>
      <c r="R777" t="s">
        <v>109</v>
      </c>
      <c r="S777" t="s">
        <v>500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HYPERLINK("https://hotelmonitor-cachepage.eclerx.com/savepage/tk_1543494709312038_sr_2095.html","info")</f>
        <v/>
      </c>
      <c r="AA777" t="n">
        <v>9610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88</v>
      </c>
      <c r="AO777" t="s"/>
      <c r="AP777" t="n">
        <v>68</v>
      </c>
      <c r="AQ777" t="s">
        <v>89</v>
      </c>
      <c r="AR777" t="s"/>
      <c r="AS777" t="s"/>
      <c r="AT777" t="s">
        <v>90</v>
      </c>
      <c r="AU777" t="s"/>
      <c r="AV777" t="s"/>
      <c r="AW777" t="s"/>
      <c r="AX777" t="s"/>
      <c r="AY777" t="n">
        <v>1055000</v>
      </c>
      <c r="AZ777" t="s"/>
      <c r="BA777" t="s"/>
      <c r="BB777" t="n">
        <v>67412</v>
      </c>
      <c r="BC777" t="n">
        <v>13.498467</v>
      </c>
      <c r="BD777" t="n">
        <v>52.389061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1</v>
      </c>
      <c r="E778" t="s">
        <v>1331</v>
      </c>
      <c r="F778" t="n">
        <v>76849</v>
      </c>
      <c r="G778" t="s">
        <v>74</v>
      </c>
      <c r="H778" t="s">
        <v>75</v>
      </c>
      <c r="I778" t="s"/>
      <c r="J778" t="s">
        <v>74</v>
      </c>
      <c r="K778" t="n">
        <v>90</v>
      </c>
      <c r="L778" t="s">
        <v>76</v>
      </c>
      <c r="M778" t="s"/>
      <c r="N778" t="s">
        <v>1334</v>
      </c>
      <c r="O778" t="s">
        <v>78</v>
      </c>
      <c r="P778" t="s">
        <v>1333</v>
      </c>
      <c r="Q778" t="s"/>
      <c r="R778" t="s">
        <v>109</v>
      </c>
      <c r="S778" t="s">
        <v>500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HYPERLINK("https://hotelmonitor-cachepage.eclerx.com/savepage/tk_1543494709312038_sr_2095.html","info")</f>
        <v/>
      </c>
      <c r="AA778" t="n">
        <v>9610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88</v>
      </c>
      <c r="AO778" t="s"/>
      <c r="AP778" t="n">
        <v>68</v>
      </c>
      <c r="AQ778" t="s">
        <v>89</v>
      </c>
      <c r="AR778" t="s"/>
      <c r="AS778" t="s"/>
      <c r="AT778" t="s">
        <v>90</v>
      </c>
      <c r="AU778" t="s"/>
      <c r="AV778" t="s"/>
      <c r="AW778" t="s"/>
      <c r="AX778" t="s"/>
      <c r="AY778" t="n">
        <v>1055000</v>
      </c>
      <c r="AZ778" t="s"/>
      <c r="BA778" t="s"/>
      <c r="BB778" t="n">
        <v>67412</v>
      </c>
      <c r="BC778" t="n">
        <v>13.498467</v>
      </c>
      <c r="BD778" t="n">
        <v>52.389061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1</v>
      </c>
      <c r="E779" t="s">
        <v>1331</v>
      </c>
      <c r="F779" t="n">
        <v>76849</v>
      </c>
      <c r="G779" t="s">
        <v>74</v>
      </c>
      <c r="H779" t="s">
        <v>75</v>
      </c>
      <c r="I779" t="s"/>
      <c r="J779" t="s">
        <v>74</v>
      </c>
      <c r="K779" t="n">
        <v>110</v>
      </c>
      <c r="L779" t="s">
        <v>76</v>
      </c>
      <c r="M779" t="s"/>
      <c r="N779" t="s">
        <v>1335</v>
      </c>
      <c r="O779" t="s">
        <v>78</v>
      </c>
      <c r="P779" t="s">
        <v>1333</v>
      </c>
      <c r="Q779" t="s"/>
      <c r="R779" t="s">
        <v>109</v>
      </c>
      <c r="S779" t="s">
        <v>719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HYPERLINK("https://hotelmonitor-cachepage.eclerx.com/savepage/tk_1543494709312038_sr_2095.html","info")</f>
        <v/>
      </c>
      <c r="AA779" t="n">
        <v>9610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88</v>
      </c>
      <c r="AO779" t="s"/>
      <c r="AP779" t="n">
        <v>68</v>
      </c>
      <c r="AQ779" t="s">
        <v>89</v>
      </c>
      <c r="AR779" t="s"/>
      <c r="AS779" t="s"/>
      <c r="AT779" t="s">
        <v>90</v>
      </c>
      <c r="AU779" t="s"/>
      <c r="AV779" t="s"/>
      <c r="AW779" t="s"/>
      <c r="AX779" t="s"/>
      <c r="AY779" t="n">
        <v>1055000</v>
      </c>
      <c r="AZ779" t="s"/>
      <c r="BA779" t="s"/>
      <c r="BB779" t="n">
        <v>67412</v>
      </c>
      <c r="BC779" t="n">
        <v>13.498467</v>
      </c>
      <c r="BD779" t="n">
        <v>52.389061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1</v>
      </c>
      <c r="E780" t="s">
        <v>1331</v>
      </c>
      <c r="F780" t="n">
        <v>76849</v>
      </c>
      <c r="G780" t="s">
        <v>74</v>
      </c>
      <c r="H780" t="s">
        <v>75</v>
      </c>
      <c r="I780" t="s"/>
      <c r="J780" t="s">
        <v>74</v>
      </c>
      <c r="K780" t="n">
        <v>116</v>
      </c>
      <c r="L780" t="s">
        <v>76</v>
      </c>
      <c r="M780" t="s"/>
      <c r="N780" t="s">
        <v>1332</v>
      </c>
      <c r="O780" t="s">
        <v>78</v>
      </c>
      <c r="P780" t="s">
        <v>1333</v>
      </c>
      <c r="Q780" t="s"/>
      <c r="R780" t="s">
        <v>109</v>
      </c>
      <c r="S780" t="s">
        <v>362</v>
      </c>
      <c r="T780" t="s">
        <v>82</v>
      </c>
      <c r="U780" t="s"/>
      <c r="V780" t="s">
        <v>83</v>
      </c>
      <c r="W780" t="s">
        <v>98</v>
      </c>
      <c r="X780" t="s"/>
      <c r="Y780" t="s">
        <v>85</v>
      </c>
      <c r="Z780">
        <f>HYPERLINK("https://hotelmonitor-cachepage.eclerx.com/savepage/tk_1543494709312038_sr_2095.html","info")</f>
        <v/>
      </c>
      <c r="AA780" t="n">
        <v>9610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88</v>
      </c>
      <c r="AO780" t="s"/>
      <c r="AP780" t="n">
        <v>68</v>
      </c>
      <c r="AQ780" t="s">
        <v>89</v>
      </c>
      <c r="AR780" t="s"/>
      <c r="AS780" t="s"/>
      <c r="AT780" t="s">
        <v>90</v>
      </c>
      <c r="AU780" t="s"/>
      <c r="AV780" t="s"/>
      <c r="AW780" t="s"/>
      <c r="AX780" t="s"/>
      <c r="AY780" t="n">
        <v>1055000</v>
      </c>
      <c r="AZ780" t="s"/>
      <c r="BA780" t="s"/>
      <c r="BB780" t="n">
        <v>67412</v>
      </c>
      <c r="BC780" t="n">
        <v>13.498467</v>
      </c>
      <c r="BD780" t="n">
        <v>52.389061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1</v>
      </c>
      <c r="E781" t="s">
        <v>1331</v>
      </c>
      <c r="F781" t="n">
        <v>76849</v>
      </c>
      <c r="G781" t="s">
        <v>74</v>
      </c>
      <c r="H781" t="s">
        <v>75</v>
      </c>
      <c r="I781" t="s"/>
      <c r="J781" t="s">
        <v>74</v>
      </c>
      <c r="K781" t="n">
        <v>116</v>
      </c>
      <c r="L781" t="s">
        <v>76</v>
      </c>
      <c r="M781" t="s"/>
      <c r="N781" t="s">
        <v>1334</v>
      </c>
      <c r="O781" t="s">
        <v>78</v>
      </c>
      <c r="P781" t="s">
        <v>1333</v>
      </c>
      <c r="Q781" t="s"/>
      <c r="R781" t="s">
        <v>109</v>
      </c>
      <c r="S781" t="s">
        <v>362</v>
      </c>
      <c r="T781" t="s">
        <v>82</v>
      </c>
      <c r="U781" t="s"/>
      <c r="V781" t="s">
        <v>83</v>
      </c>
      <c r="W781" t="s">
        <v>98</v>
      </c>
      <c r="X781" t="s"/>
      <c r="Y781" t="s">
        <v>85</v>
      </c>
      <c r="Z781">
        <f>HYPERLINK("https://hotelmonitor-cachepage.eclerx.com/savepage/tk_1543494709312038_sr_2095.html","info")</f>
        <v/>
      </c>
      <c r="AA781" t="n">
        <v>9610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88</v>
      </c>
      <c r="AO781" t="s"/>
      <c r="AP781" t="n">
        <v>68</v>
      </c>
      <c r="AQ781" t="s">
        <v>89</v>
      </c>
      <c r="AR781" t="s"/>
      <c r="AS781" t="s"/>
      <c r="AT781" t="s">
        <v>90</v>
      </c>
      <c r="AU781" t="s"/>
      <c r="AV781" t="s"/>
      <c r="AW781" t="s"/>
      <c r="AX781" t="s"/>
      <c r="AY781" t="n">
        <v>1055000</v>
      </c>
      <c r="AZ781" t="s"/>
      <c r="BA781" t="s"/>
      <c r="BB781" t="n">
        <v>67412</v>
      </c>
      <c r="BC781" t="n">
        <v>13.498467</v>
      </c>
      <c r="BD781" t="n">
        <v>52.389061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1</v>
      </c>
      <c r="E782" t="s">
        <v>1331</v>
      </c>
      <c r="F782" t="n">
        <v>76849</v>
      </c>
      <c r="G782" t="s">
        <v>74</v>
      </c>
      <c r="H782" t="s">
        <v>75</v>
      </c>
      <c r="I782" t="s"/>
      <c r="J782" t="s">
        <v>74</v>
      </c>
      <c r="K782" t="n">
        <v>120</v>
      </c>
      <c r="L782" t="s">
        <v>76</v>
      </c>
      <c r="M782" t="s"/>
      <c r="N782" t="s">
        <v>1336</v>
      </c>
      <c r="O782" t="s">
        <v>78</v>
      </c>
      <c r="P782" t="s">
        <v>1333</v>
      </c>
      <c r="Q782" t="s"/>
      <c r="R782" t="s">
        <v>109</v>
      </c>
      <c r="S782" t="s">
        <v>347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HYPERLINK("https://hotelmonitor-cachepage.eclerx.com/savepage/tk_1543494709312038_sr_2095.html","info")</f>
        <v/>
      </c>
      <c r="AA782" t="n">
        <v>9610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88</v>
      </c>
      <c r="AO782" t="s"/>
      <c r="AP782" t="n">
        <v>68</v>
      </c>
      <c r="AQ782" t="s">
        <v>89</v>
      </c>
      <c r="AR782" t="s"/>
      <c r="AS782" t="s"/>
      <c r="AT782" t="s">
        <v>90</v>
      </c>
      <c r="AU782" t="s"/>
      <c r="AV782" t="s"/>
      <c r="AW782" t="s"/>
      <c r="AX782" t="s"/>
      <c r="AY782" t="n">
        <v>1055000</v>
      </c>
      <c r="AZ782" t="s"/>
      <c r="BA782" t="s"/>
      <c r="BB782" t="n">
        <v>67412</v>
      </c>
      <c r="BC782" t="n">
        <v>13.498467</v>
      </c>
      <c r="BD782" t="n">
        <v>52.389061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1</v>
      </c>
      <c r="E783" t="s">
        <v>1331</v>
      </c>
      <c r="F783" t="n">
        <v>76849</v>
      </c>
      <c r="G783" t="s">
        <v>74</v>
      </c>
      <c r="H783" t="s">
        <v>75</v>
      </c>
      <c r="I783" t="s"/>
      <c r="J783" t="s">
        <v>74</v>
      </c>
      <c r="K783" t="n">
        <v>130</v>
      </c>
      <c r="L783" t="s">
        <v>76</v>
      </c>
      <c r="M783" t="s"/>
      <c r="N783" t="s">
        <v>1337</v>
      </c>
      <c r="O783" t="s">
        <v>78</v>
      </c>
      <c r="P783" t="s">
        <v>1333</v>
      </c>
      <c r="Q783" t="s"/>
      <c r="R783" t="s">
        <v>109</v>
      </c>
      <c r="S783" t="s">
        <v>628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HYPERLINK("https://hotelmonitor-cachepage.eclerx.com/savepage/tk_1543494709312038_sr_2095.html","info")</f>
        <v/>
      </c>
      <c r="AA783" t="n">
        <v>9610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88</v>
      </c>
      <c r="AO783" t="s"/>
      <c r="AP783" t="n">
        <v>68</v>
      </c>
      <c r="AQ783" t="s">
        <v>89</v>
      </c>
      <c r="AR783" t="s"/>
      <c r="AS783" t="s"/>
      <c r="AT783" t="s">
        <v>90</v>
      </c>
      <c r="AU783" t="s"/>
      <c r="AV783" t="s"/>
      <c r="AW783" t="s"/>
      <c r="AX783" t="s"/>
      <c r="AY783" t="n">
        <v>1055000</v>
      </c>
      <c r="AZ783" t="s"/>
      <c r="BA783" t="s"/>
      <c r="BB783" t="n">
        <v>67412</v>
      </c>
      <c r="BC783" t="n">
        <v>13.498467</v>
      </c>
      <c r="BD783" t="n">
        <v>52.389061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1</v>
      </c>
      <c r="E784" t="s">
        <v>1331</v>
      </c>
      <c r="F784" t="n">
        <v>76849</v>
      </c>
      <c r="G784" t="s">
        <v>74</v>
      </c>
      <c r="H784" t="s">
        <v>75</v>
      </c>
      <c r="I784" t="s"/>
      <c r="J784" t="s">
        <v>74</v>
      </c>
      <c r="K784" t="n">
        <v>136</v>
      </c>
      <c r="L784" t="s">
        <v>76</v>
      </c>
      <c r="M784" t="s"/>
      <c r="N784" t="s">
        <v>1335</v>
      </c>
      <c r="O784" t="s">
        <v>78</v>
      </c>
      <c r="P784" t="s">
        <v>1333</v>
      </c>
      <c r="Q784" t="s"/>
      <c r="R784" t="s">
        <v>109</v>
      </c>
      <c r="S784" t="s">
        <v>94</v>
      </c>
      <c r="T784" t="s">
        <v>82</v>
      </c>
      <c r="U784" t="s"/>
      <c r="V784" t="s">
        <v>83</v>
      </c>
      <c r="W784" t="s">
        <v>98</v>
      </c>
      <c r="X784" t="s"/>
      <c r="Y784" t="s">
        <v>85</v>
      </c>
      <c r="Z784">
        <f>HYPERLINK("https://hotelmonitor-cachepage.eclerx.com/savepage/tk_1543494709312038_sr_2095.html","info")</f>
        <v/>
      </c>
      <c r="AA784" t="n">
        <v>9610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88</v>
      </c>
      <c r="AO784" t="s"/>
      <c r="AP784" t="n">
        <v>68</v>
      </c>
      <c r="AQ784" t="s">
        <v>89</v>
      </c>
      <c r="AR784" t="s"/>
      <c r="AS784" t="s"/>
      <c r="AT784" t="s">
        <v>90</v>
      </c>
      <c r="AU784" t="s"/>
      <c r="AV784" t="s"/>
      <c r="AW784" t="s"/>
      <c r="AX784" t="s"/>
      <c r="AY784" t="n">
        <v>1055000</v>
      </c>
      <c r="AZ784" t="s"/>
      <c r="BA784" t="s"/>
      <c r="BB784" t="n">
        <v>67412</v>
      </c>
      <c r="BC784" t="n">
        <v>13.498467</v>
      </c>
      <c r="BD784" t="n">
        <v>52.389061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1</v>
      </c>
      <c r="E785" t="s">
        <v>1331</v>
      </c>
      <c r="F785" t="n">
        <v>76849</v>
      </c>
      <c r="G785" t="s">
        <v>74</v>
      </c>
      <c r="H785" t="s">
        <v>75</v>
      </c>
      <c r="I785" t="s"/>
      <c r="J785" t="s">
        <v>74</v>
      </c>
      <c r="K785" t="n">
        <v>137</v>
      </c>
      <c r="L785" t="s">
        <v>76</v>
      </c>
      <c r="M785" t="s"/>
      <c r="N785" t="s">
        <v>1332</v>
      </c>
      <c r="O785" t="s">
        <v>78</v>
      </c>
      <c r="P785" t="s">
        <v>1333</v>
      </c>
      <c r="Q785" t="s"/>
      <c r="R785" t="s">
        <v>109</v>
      </c>
      <c r="S785" t="s">
        <v>636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HYPERLINK("https://hotelmonitor-cachepage.eclerx.com/savepage/tk_1543494709312038_sr_2095.html","info")</f>
        <v/>
      </c>
      <c r="AA785" t="n">
        <v>9610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88</v>
      </c>
      <c r="AO785" t="s"/>
      <c r="AP785" t="n">
        <v>68</v>
      </c>
      <c r="AQ785" t="s">
        <v>89</v>
      </c>
      <c r="AR785" t="s"/>
      <c r="AS785" t="s"/>
      <c r="AT785" t="s">
        <v>90</v>
      </c>
      <c r="AU785" t="s"/>
      <c r="AV785" t="s"/>
      <c r="AW785" t="s"/>
      <c r="AX785" t="s"/>
      <c r="AY785" t="n">
        <v>1055000</v>
      </c>
      <c r="AZ785" t="s"/>
      <c r="BA785" t="s"/>
      <c r="BB785" t="n">
        <v>67412</v>
      </c>
      <c r="BC785" t="n">
        <v>13.498467</v>
      </c>
      <c r="BD785" t="n">
        <v>52.389061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1</v>
      </c>
      <c r="E786" t="s">
        <v>1331</v>
      </c>
      <c r="F786" t="n">
        <v>76849</v>
      </c>
      <c r="G786" t="s">
        <v>74</v>
      </c>
      <c r="H786" t="s">
        <v>75</v>
      </c>
      <c r="I786" t="s"/>
      <c r="J786" t="s">
        <v>74</v>
      </c>
      <c r="K786" t="n">
        <v>137</v>
      </c>
      <c r="L786" t="s">
        <v>76</v>
      </c>
      <c r="M786" t="s"/>
      <c r="N786" t="s">
        <v>1334</v>
      </c>
      <c r="O786" t="s">
        <v>78</v>
      </c>
      <c r="P786" t="s">
        <v>1333</v>
      </c>
      <c r="Q786" t="s"/>
      <c r="R786" t="s">
        <v>109</v>
      </c>
      <c r="S786" t="s">
        <v>636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HYPERLINK("https://hotelmonitor-cachepage.eclerx.com/savepage/tk_1543494709312038_sr_2095.html","info")</f>
        <v/>
      </c>
      <c r="AA786" t="n">
        <v>9610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88</v>
      </c>
      <c r="AO786" t="s"/>
      <c r="AP786" t="n">
        <v>68</v>
      </c>
      <c r="AQ786" t="s">
        <v>89</v>
      </c>
      <c r="AR786" t="s"/>
      <c r="AS786" t="s"/>
      <c r="AT786" t="s">
        <v>90</v>
      </c>
      <c r="AU786" t="s"/>
      <c r="AV786" t="s"/>
      <c r="AW786" t="s"/>
      <c r="AX786" t="s"/>
      <c r="AY786" t="n">
        <v>1055000</v>
      </c>
      <c r="AZ786" t="s"/>
      <c r="BA786" t="s"/>
      <c r="BB786" t="n">
        <v>67412</v>
      </c>
      <c r="BC786" t="n">
        <v>13.498467</v>
      </c>
      <c r="BD786" t="n">
        <v>52.389061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1</v>
      </c>
      <c r="E787" t="s">
        <v>1331</v>
      </c>
      <c r="F787" t="n">
        <v>76849</v>
      </c>
      <c r="G787" t="s">
        <v>74</v>
      </c>
      <c r="H787" t="s">
        <v>75</v>
      </c>
      <c r="I787" t="s"/>
      <c r="J787" t="s">
        <v>74</v>
      </c>
      <c r="K787" t="n">
        <v>146</v>
      </c>
      <c r="L787" t="s">
        <v>76</v>
      </c>
      <c r="M787" t="s"/>
      <c r="N787" t="s">
        <v>1336</v>
      </c>
      <c r="O787" t="s">
        <v>78</v>
      </c>
      <c r="P787" t="s">
        <v>1333</v>
      </c>
      <c r="Q787" t="s"/>
      <c r="R787" t="s">
        <v>109</v>
      </c>
      <c r="S787" t="s">
        <v>1338</v>
      </c>
      <c r="T787" t="s">
        <v>82</v>
      </c>
      <c r="U787" t="s"/>
      <c r="V787" t="s">
        <v>83</v>
      </c>
      <c r="W787" t="s">
        <v>98</v>
      </c>
      <c r="X787" t="s"/>
      <c r="Y787" t="s">
        <v>85</v>
      </c>
      <c r="Z787">
        <f>HYPERLINK("https://hotelmonitor-cachepage.eclerx.com/savepage/tk_1543494709312038_sr_2095.html","info")</f>
        <v/>
      </c>
      <c r="AA787" t="n">
        <v>9610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88</v>
      </c>
      <c r="AO787" t="s"/>
      <c r="AP787" t="n">
        <v>68</v>
      </c>
      <c r="AQ787" t="s">
        <v>89</v>
      </c>
      <c r="AR787" t="s"/>
      <c r="AS787" t="s"/>
      <c r="AT787" t="s">
        <v>90</v>
      </c>
      <c r="AU787" t="s"/>
      <c r="AV787" t="s"/>
      <c r="AW787" t="s"/>
      <c r="AX787" t="s"/>
      <c r="AY787" t="n">
        <v>1055000</v>
      </c>
      <c r="AZ787" t="s"/>
      <c r="BA787" t="s"/>
      <c r="BB787" t="n">
        <v>67412</v>
      </c>
      <c r="BC787" t="n">
        <v>13.498467</v>
      </c>
      <c r="BD787" t="n">
        <v>52.389061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1</v>
      </c>
      <c r="E788" t="s">
        <v>1331</v>
      </c>
      <c r="F788" t="n">
        <v>76849</v>
      </c>
      <c r="G788" t="s">
        <v>74</v>
      </c>
      <c r="H788" t="s">
        <v>75</v>
      </c>
      <c r="I788" t="s"/>
      <c r="J788" t="s">
        <v>74</v>
      </c>
      <c r="K788" t="n">
        <v>156</v>
      </c>
      <c r="L788" t="s">
        <v>76</v>
      </c>
      <c r="M788" t="s"/>
      <c r="N788" t="s">
        <v>1337</v>
      </c>
      <c r="O788" t="s">
        <v>78</v>
      </c>
      <c r="P788" t="s">
        <v>1333</v>
      </c>
      <c r="Q788" t="s"/>
      <c r="R788" t="s">
        <v>109</v>
      </c>
      <c r="S788" t="s">
        <v>1339</v>
      </c>
      <c r="T788" t="s">
        <v>82</v>
      </c>
      <c r="U788" t="s"/>
      <c r="V788" t="s">
        <v>83</v>
      </c>
      <c r="W788" t="s">
        <v>98</v>
      </c>
      <c r="X788" t="s"/>
      <c r="Y788" t="s">
        <v>85</v>
      </c>
      <c r="Z788">
        <f>HYPERLINK("https://hotelmonitor-cachepage.eclerx.com/savepage/tk_1543494709312038_sr_2095.html","info")</f>
        <v/>
      </c>
      <c r="AA788" t="n">
        <v>9610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88</v>
      </c>
      <c r="AO788" t="s"/>
      <c r="AP788" t="n">
        <v>68</v>
      </c>
      <c r="AQ788" t="s">
        <v>89</v>
      </c>
      <c r="AR788" t="s"/>
      <c r="AS788" t="s"/>
      <c r="AT788" t="s">
        <v>90</v>
      </c>
      <c r="AU788" t="s"/>
      <c r="AV788" t="s"/>
      <c r="AW788" t="s"/>
      <c r="AX788" t="s"/>
      <c r="AY788" t="n">
        <v>1055000</v>
      </c>
      <c r="AZ788" t="s"/>
      <c r="BA788" t="s"/>
      <c r="BB788" t="n">
        <v>67412</v>
      </c>
      <c r="BC788" t="n">
        <v>13.498467</v>
      </c>
      <c r="BD788" t="n">
        <v>52.389061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1</v>
      </c>
      <c r="E789" t="s">
        <v>1331</v>
      </c>
      <c r="F789" t="n">
        <v>76849</v>
      </c>
      <c r="G789" t="s">
        <v>74</v>
      </c>
      <c r="H789" t="s">
        <v>75</v>
      </c>
      <c r="I789" t="s"/>
      <c r="J789" t="s">
        <v>74</v>
      </c>
      <c r="K789" t="n">
        <v>157</v>
      </c>
      <c r="L789" t="s">
        <v>76</v>
      </c>
      <c r="M789" t="s"/>
      <c r="N789" t="s">
        <v>1335</v>
      </c>
      <c r="O789" t="s">
        <v>78</v>
      </c>
      <c r="P789" t="s">
        <v>1333</v>
      </c>
      <c r="Q789" t="s"/>
      <c r="R789" t="s">
        <v>109</v>
      </c>
      <c r="S789" t="s">
        <v>248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HYPERLINK("https://hotelmonitor-cachepage.eclerx.com/savepage/tk_1543494709312038_sr_2095.html","info")</f>
        <v/>
      </c>
      <c r="AA789" t="n">
        <v>9610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88</v>
      </c>
      <c r="AO789" t="s"/>
      <c r="AP789" t="n">
        <v>68</v>
      </c>
      <c r="AQ789" t="s">
        <v>89</v>
      </c>
      <c r="AR789" t="s"/>
      <c r="AS789" t="s"/>
      <c r="AT789" t="s">
        <v>90</v>
      </c>
      <c r="AU789" t="s"/>
      <c r="AV789" t="s"/>
      <c r="AW789" t="s"/>
      <c r="AX789" t="s"/>
      <c r="AY789" t="n">
        <v>1055000</v>
      </c>
      <c r="AZ789" t="s"/>
      <c r="BA789" t="s"/>
      <c r="BB789" t="n">
        <v>67412</v>
      </c>
      <c r="BC789" t="n">
        <v>13.498467</v>
      </c>
      <c r="BD789" t="n">
        <v>52.389061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1</v>
      </c>
      <c r="E790" t="s">
        <v>1331</v>
      </c>
      <c r="F790" t="n">
        <v>76849</v>
      </c>
      <c r="G790" t="s">
        <v>74</v>
      </c>
      <c r="H790" t="s">
        <v>75</v>
      </c>
      <c r="I790" t="s"/>
      <c r="J790" t="s">
        <v>74</v>
      </c>
      <c r="K790" t="n">
        <v>167</v>
      </c>
      <c r="L790" t="s">
        <v>76</v>
      </c>
      <c r="M790" t="s"/>
      <c r="N790" t="s">
        <v>1336</v>
      </c>
      <c r="O790" t="s">
        <v>78</v>
      </c>
      <c r="P790" t="s">
        <v>1333</v>
      </c>
      <c r="Q790" t="s"/>
      <c r="R790" t="s">
        <v>109</v>
      </c>
      <c r="S790" t="s">
        <v>249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HYPERLINK("https://hotelmonitor-cachepage.eclerx.com/savepage/tk_1543494709312038_sr_2095.html","info")</f>
        <v/>
      </c>
      <c r="AA790" t="n">
        <v>9610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88</v>
      </c>
      <c r="AO790" t="s"/>
      <c r="AP790" t="n">
        <v>68</v>
      </c>
      <c r="AQ790" t="s">
        <v>89</v>
      </c>
      <c r="AR790" t="s"/>
      <c r="AS790" t="s"/>
      <c r="AT790" t="s">
        <v>90</v>
      </c>
      <c r="AU790" t="s"/>
      <c r="AV790" t="s"/>
      <c r="AW790" t="s"/>
      <c r="AX790" t="s"/>
      <c r="AY790" t="n">
        <v>1055000</v>
      </c>
      <c r="AZ790" t="s"/>
      <c r="BA790" t="s"/>
      <c r="BB790" t="n">
        <v>67412</v>
      </c>
      <c r="BC790" t="n">
        <v>13.498467</v>
      </c>
      <c r="BD790" t="n">
        <v>52.389061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1</v>
      </c>
      <c r="E791" t="s">
        <v>1331</v>
      </c>
      <c r="F791" t="n">
        <v>76849</v>
      </c>
      <c r="G791" t="s">
        <v>74</v>
      </c>
      <c r="H791" t="s">
        <v>75</v>
      </c>
      <c r="I791" t="s"/>
      <c r="J791" t="s">
        <v>74</v>
      </c>
      <c r="K791" t="n">
        <v>177</v>
      </c>
      <c r="L791" t="s">
        <v>76</v>
      </c>
      <c r="M791" t="s"/>
      <c r="N791" t="s">
        <v>1337</v>
      </c>
      <c r="O791" t="s">
        <v>78</v>
      </c>
      <c r="P791" t="s">
        <v>1333</v>
      </c>
      <c r="Q791" t="s"/>
      <c r="R791" t="s">
        <v>109</v>
      </c>
      <c r="S791" t="s">
        <v>100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HYPERLINK("https://hotelmonitor-cachepage.eclerx.com/savepage/tk_1543494709312038_sr_2095.html","info")</f>
        <v/>
      </c>
      <c r="AA791" t="n">
        <v>9610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88</v>
      </c>
      <c r="AO791" t="s"/>
      <c r="AP791" t="n">
        <v>68</v>
      </c>
      <c r="AQ791" t="s">
        <v>89</v>
      </c>
      <c r="AR791" t="s"/>
      <c r="AS791" t="s"/>
      <c r="AT791" t="s">
        <v>90</v>
      </c>
      <c r="AU791" t="s"/>
      <c r="AV791" t="s"/>
      <c r="AW791" t="s"/>
      <c r="AX791" t="s"/>
      <c r="AY791" t="n">
        <v>1055000</v>
      </c>
      <c r="AZ791" t="s"/>
      <c r="BA791" t="s"/>
      <c r="BB791" t="n">
        <v>67412</v>
      </c>
      <c r="BC791" t="n">
        <v>13.498467</v>
      </c>
      <c r="BD791" t="n">
        <v>52.389061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1</v>
      </c>
      <c r="E792" t="s">
        <v>1340</v>
      </c>
      <c r="F792" t="n">
        <v>455194</v>
      </c>
      <c r="G792" t="s">
        <v>74</v>
      </c>
      <c r="H792" t="s">
        <v>75</v>
      </c>
      <c r="I792" t="s"/>
      <c r="J792" t="s">
        <v>74</v>
      </c>
      <c r="K792" t="n">
        <v>540</v>
      </c>
      <c r="L792" t="s">
        <v>76</v>
      </c>
      <c r="M792" t="s"/>
      <c r="N792" t="s">
        <v>102</v>
      </c>
      <c r="O792" t="s">
        <v>78</v>
      </c>
      <c r="P792" t="s">
        <v>1341</v>
      </c>
      <c r="Q792" t="s"/>
      <c r="R792" t="s">
        <v>193</v>
      </c>
      <c r="S792" t="s">
        <v>418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HYPERLINK("https://hotelmonitor-cachepage.eclerx.com/savepage/tk_1543495017979948_sr_2095.html","info")</f>
        <v/>
      </c>
      <c r="AA792" t="n">
        <v>7274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88</v>
      </c>
      <c r="AO792" t="s"/>
      <c r="AP792" t="n">
        <v>244</v>
      </c>
      <c r="AQ792" t="s">
        <v>89</v>
      </c>
      <c r="AR792" t="s"/>
      <c r="AS792" t="s"/>
      <c r="AT792" t="s">
        <v>90</v>
      </c>
      <c r="AU792" t="s"/>
      <c r="AV792" t="s"/>
      <c r="AW792" t="s"/>
      <c r="AX792" t="s"/>
      <c r="AY792" t="n">
        <v>163000</v>
      </c>
      <c r="AZ792" t="s">
        <v>1342</v>
      </c>
      <c r="BA792" t="s"/>
      <c r="BB792" t="n">
        <v>55518</v>
      </c>
      <c r="BC792" t="n">
        <v>13.37992</v>
      </c>
      <c r="BD792" t="n">
        <v>52.51624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1</v>
      </c>
      <c r="E793" t="s">
        <v>1340</v>
      </c>
      <c r="F793" t="n">
        <v>455194</v>
      </c>
      <c r="G793" t="s">
        <v>74</v>
      </c>
      <c r="H793" t="s">
        <v>75</v>
      </c>
      <c r="I793" t="s"/>
      <c r="J793" t="s">
        <v>74</v>
      </c>
      <c r="K793" t="n">
        <v>580</v>
      </c>
      <c r="L793" t="s">
        <v>76</v>
      </c>
      <c r="M793" t="s"/>
      <c r="N793" t="s">
        <v>161</v>
      </c>
      <c r="O793" t="s">
        <v>78</v>
      </c>
      <c r="P793" t="s">
        <v>1341</v>
      </c>
      <c r="Q793" t="s"/>
      <c r="R793" t="s">
        <v>193</v>
      </c>
      <c r="S793" t="s">
        <v>1343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HYPERLINK("https://hotelmonitor-cachepage.eclerx.com/savepage/tk_1543495017979948_sr_2095.html","info")</f>
        <v/>
      </c>
      <c r="AA793" t="n">
        <v>7274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88</v>
      </c>
      <c r="AO793" t="s"/>
      <c r="AP793" t="n">
        <v>244</v>
      </c>
      <c r="AQ793" t="s">
        <v>89</v>
      </c>
      <c r="AR793" t="s"/>
      <c r="AS793" t="s"/>
      <c r="AT793" t="s">
        <v>90</v>
      </c>
      <c r="AU793" t="s"/>
      <c r="AV793" t="s"/>
      <c r="AW793" t="s"/>
      <c r="AX793" t="s"/>
      <c r="AY793" t="n">
        <v>163000</v>
      </c>
      <c r="AZ793" t="s">
        <v>1342</v>
      </c>
      <c r="BA793" t="s"/>
      <c r="BB793" t="n">
        <v>55518</v>
      </c>
      <c r="BC793" t="n">
        <v>13.37992</v>
      </c>
      <c r="BD793" t="n">
        <v>52.51624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1</v>
      </c>
      <c r="E794" t="s">
        <v>1340</v>
      </c>
      <c r="F794" t="n">
        <v>455194</v>
      </c>
      <c r="G794" t="s">
        <v>74</v>
      </c>
      <c r="H794" t="s">
        <v>75</v>
      </c>
      <c r="I794" t="s"/>
      <c r="J794" t="s">
        <v>74</v>
      </c>
      <c r="K794" t="n">
        <v>940</v>
      </c>
      <c r="L794" t="s">
        <v>76</v>
      </c>
      <c r="M794" t="s"/>
      <c r="N794" t="s">
        <v>315</v>
      </c>
      <c r="O794" t="s">
        <v>78</v>
      </c>
      <c r="P794" t="s">
        <v>1341</v>
      </c>
      <c r="Q794" t="s"/>
      <c r="R794" t="s">
        <v>193</v>
      </c>
      <c r="S794" t="s">
        <v>1344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HYPERLINK("https://hotelmonitor-cachepage.eclerx.com/savepage/tk_1543495017979948_sr_2095.html","info")</f>
        <v/>
      </c>
      <c r="AA794" t="n">
        <v>7274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88</v>
      </c>
      <c r="AO794" t="s"/>
      <c r="AP794" t="n">
        <v>244</v>
      </c>
      <c r="AQ794" t="s">
        <v>89</v>
      </c>
      <c r="AR794" t="s"/>
      <c r="AS794" t="s"/>
      <c r="AT794" t="s">
        <v>90</v>
      </c>
      <c r="AU794" t="s"/>
      <c r="AV794" t="s"/>
      <c r="AW794" t="s"/>
      <c r="AX794" t="s"/>
      <c r="AY794" t="n">
        <v>163000</v>
      </c>
      <c r="AZ794" t="s">
        <v>1342</v>
      </c>
      <c r="BA794" t="s"/>
      <c r="BB794" t="n">
        <v>55518</v>
      </c>
      <c r="BC794" t="n">
        <v>13.37992</v>
      </c>
      <c r="BD794" t="n">
        <v>52.51624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1</v>
      </c>
      <c r="E795" t="s">
        <v>1345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108.89</v>
      </c>
      <c r="L795" t="s">
        <v>76</v>
      </c>
      <c r="M795" t="s"/>
      <c r="N795" t="s">
        <v>622</v>
      </c>
      <c r="O795" t="s">
        <v>78</v>
      </c>
      <c r="P795" t="s">
        <v>1345</v>
      </c>
      <c r="Q795" t="s"/>
      <c r="R795" t="s">
        <v>103</v>
      </c>
      <c r="S795" t="s">
        <v>1346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HYPERLINK("https://hotelmonitor-cachepage.eclerx.com/savepage/tk_15434950487233326_sr_2095.html","info")</f>
        <v/>
      </c>
      <c r="AA795" t="n">
        <v>-2641030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88</v>
      </c>
      <c r="AO795" t="s"/>
      <c r="AP795" t="n">
        <v>259</v>
      </c>
      <c r="AQ795" t="s">
        <v>89</v>
      </c>
      <c r="AR795" t="s"/>
      <c r="AS795" t="s"/>
      <c r="AT795" t="s">
        <v>90</v>
      </c>
      <c r="AU795" t="s"/>
      <c r="AV795" t="s"/>
      <c r="AW795" t="s"/>
      <c r="AX795" t="s"/>
      <c r="AY795" t="n">
        <v>2641030</v>
      </c>
      <c r="AZ795" t="s">
        <v>1347</v>
      </c>
      <c r="BA795" t="s"/>
      <c r="BB795" t="n">
        <v>773855</v>
      </c>
      <c r="BC795" t="n">
        <v>13.308286</v>
      </c>
      <c r="BD795" t="n">
        <v>52.484317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1</v>
      </c>
      <c r="E796" t="s">
        <v>1348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79</v>
      </c>
      <c r="L796" t="s">
        <v>76</v>
      </c>
      <c r="M796" t="s"/>
      <c r="N796" t="s">
        <v>169</v>
      </c>
      <c r="O796" t="s">
        <v>78</v>
      </c>
      <c r="P796" t="s">
        <v>1348</v>
      </c>
      <c r="Q796" t="s"/>
      <c r="R796" t="s">
        <v>103</v>
      </c>
      <c r="S796" t="s">
        <v>268</v>
      </c>
      <c r="T796" t="s">
        <v>82</v>
      </c>
      <c r="U796" t="s"/>
      <c r="V796" t="s">
        <v>83</v>
      </c>
      <c r="W796" t="s">
        <v>98</v>
      </c>
      <c r="X796" t="s"/>
      <c r="Y796" t="s">
        <v>85</v>
      </c>
      <c r="Z796">
        <f>HYPERLINK("https://hotelmonitor-cachepage.eclerx.com/savepage/tk_15434950379562006_sr_2095.html","info")</f>
        <v/>
      </c>
      <c r="AA796" t="n">
        <v>-2071797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88</v>
      </c>
      <c r="AO796" t="s"/>
      <c r="AP796" t="n">
        <v>256</v>
      </c>
      <c r="AQ796" t="s">
        <v>89</v>
      </c>
      <c r="AR796" t="s"/>
      <c r="AS796" t="s"/>
      <c r="AT796" t="s">
        <v>90</v>
      </c>
      <c r="AU796" t="s"/>
      <c r="AV796" t="s"/>
      <c r="AW796" t="s"/>
      <c r="AX796" t="s"/>
      <c r="AY796" t="n">
        <v>2071797</v>
      </c>
      <c r="AZ796" t="s">
        <v>1349</v>
      </c>
      <c r="BA796" t="s"/>
      <c r="BB796" t="n">
        <v>580953</v>
      </c>
      <c r="BC796" t="n">
        <v>13.660469</v>
      </c>
      <c r="BD796" t="n">
        <v>52.413135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1</v>
      </c>
      <c r="E797" t="s">
        <v>1350</v>
      </c>
      <c r="F797" t="n">
        <v>3582779</v>
      </c>
      <c r="G797" t="s">
        <v>74</v>
      </c>
      <c r="H797" t="s">
        <v>75</v>
      </c>
      <c r="I797" t="s"/>
      <c r="J797" t="s">
        <v>74</v>
      </c>
      <c r="K797" t="n">
        <v>226.8</v>
      </c>
      <c r="L797" t="s">
        <v>76</v>
      </c>
      <c r="M797" t="s"/>
      <c r="N797" t="s">
        <v>1351</v>
      </c>
      <c r="O797" t="s">
        <v>78</v>
      </c>
      <c r="P797" t="s">
        <v>1352</v>
      </c>
      <c r="Q797" t="s"/>
      <c r="R797" t="s">
        <v>80</v>
      </c>
      <c r="S797" t="s">
        <v>1353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HYPERLINK("https://hotelmonitor-cachepage.eclerx.com/savepage/tk_15434948808667011_sr_2095.html","info")</f>
        <v/>
      </c>
      <c r="AA797" t="n">
        <v>273939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88</v>
      </c>
      <c r="AO797" t="s"/>
      <c r="AP797" t="n">
        <v>165</v>
      </c>
      <c r="AQ797" t="s">
        <v>89</v>
      </c>
      <c r="AR797" t="s"/>
      <c r="AS797" t="s"/>
      <c r="AT797" t="s">
        <v>90</v>
      </c>
      <c r="AU797" t="s"/>
      <c r="AV797" t="s"/>
      <c r="AW797" t="s"/>
      <c r="AX797" t="s"/>
      <c r="AY797" t="n">
        <v>2071714</v>
      </c>
      <c r="AZ797" t="s"/>
      <c r="BA797" t="s"/>
      <c r="BB797" t="n">
        <v>518627</v>
      </c>
      <c r="BC797" t="n">
        <v>13.4049</v>
      </c>
      <c r="BD797" t="n">
        <v>52.508374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1</v>
      </c>
      <c r="E798" t="s">
        <v>1350</v>
      </c>
      <c r="F798" t="n">
        <v>3582779</v>
      </c>
      <c r="G798" t="s">
        <v>74</v>
      </c>
      <c r="H798" t="s">
        <v>75</v>
      </c>
      <c r="I798" t="s"/>
      <c r="J798" t="s">
        <v>74</v>
      </c>
      <c r="K798" t="n">
        <v>252</v>
      </c>
      <c r="L798" t="s">
        <v>76</v>
      </c>
      <c r="M798" t="s"/>
      <c r="N798" t="s">
        <v>1354</v>
      </c>
      <c r="O798" t="s">
        <v>78</v>
      </c>
      <c r="P798" t="s">
        <v>1352</v>
      </c>
      <c r="Q798" t="s"/>
      <c r="R798" t="s">
        <v>80</v>
      </c>
      <c r="S798" t="s">
        <v>185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HYPERLINK("https://hotelmonitor-cachepage.eclerx.com/savepage/tk_15434948808667011_sr_2095.html","info")</f>
        <v/>
      </c>
      <c r="AA798" t="n">
        <v>273939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88</v>
      </c>
      <c r="AO798" t="s"/>
      <c r="AP798" t="n">
        <v>165</v>
      </c>
      <c r="AQ798" t="s">
        <v>89</v>
      </c>
      <c r="AR798" t="s"/>
      <c r="AS798" t="s"/>
      <c r="AT798" t="s">
        <v>90</v>
      </c>
      <c r="AU798" t="s"/>
      <c r="AV798" t="s"/>
      <c r="AW798" t="s"/>
      <c r="AX798" t="s"/>
      <c r="AY798" t="n">
        <v>2071714</v>
      </c>
      <c r="AZ798" t="s"/>
      <c r="BA798" t="s"/>
      <c r="BB798" t="n">
        <v>518627</v>
      </c>
      <c r="BC798" t="n">
        <v>13.4049</v>
      </c>
      <c r="BD798" t="n">
        <v>52.508374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1</v>
      </c>
      <c r="E799" t="s">
        <v>1350</v>
      </c>
      <c r="F799" t="n">
        <v>3582779</v>
      </c>
      <c r="G799" t="s">
        <v>74</v>
      </c>
      <c r="H799" t="s">
        <v>75</v>
      </c>
      <c r="I799" t="s"/>
      <c r="J799" t="s">
        <v>74</v>
      </c>
      <c r="K799" t="n">
        <v>300.25</v>
      </c>
      <c r="L799" t="s">
        <v>76</v>
      </c>
      <c r="M799" t="s"/>
      <c r="N799" t="s">
        <v>1354</v>
      </c>
      <c r="O799" t="s">
        <v>78</v>
      </c>
      <c r="P799" t="s">
        <v>1352</v>
      </c>
      <c r="Q799" t="s"/>
      <c r="R799" t="s">
        <v>80</v>
      </c>
      <c r="S799" t="s">
        <v>1355</v>
      </c>
      <c r="T799" t="s">
        <v>82</v>
      </c>
      <c r="U799" t="s"/>
      <c r="V799" t="s">
        <v>83</v>
      </c>
      <c r="W799" t="s">
        <v>98</v>
      </c>
      <c r="X799" t="s"/>
      <c r="Y799" t="s">
        <v>85</v>
      </c>
      <c r="Z799">
        <f>HYPERLINK("https://hotelmonitor-cachepage.eclerx.com/savepage/tk_15434948808667011_sr_2095.html","info")</f>
        <v/>
      </c>
      <c r="AA799" t="n">
        <v>273939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88</v>
      </c>
      <c r="AO799" t="s"/>
      <c r="AP799" t="n">
        <v>165</v>
      </c>
      <c r="AQ799" t="s">
        <v>89</v>
      </c>
      <c r="AR799" t="s"/>
      <c r="AS799" t="s"/>
      <c r="AT799" t="s">
        <v>90</v>
      </c>
      <c r="AU799" t="s"/>
      <c r="AV799" t="s"/>
      <c r="AW799" t="s"/>
      <c r="AX799" t="s"/>
      <c r="AY799" t="n">
        <v>2071714</v>
      </c>
      <c r="AZ799" t="s"/>
      <c r="BA799" t="s"/>
      <c r="BB799" t="n">
        <v>518627</v>
      </c>
      <c r="BC799" t="n">
        <v>13.4049</v>
      </c>
      <c r="BD799" t="n">
        <v>52.508374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1</v>
      </c>
      <c r="E800" t="s">
        <v>1356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80</v>
      </c>
      <c r="L800" t="s">
        <v>76</v>
      </c>
      <c r="M800" t="s"/>
      <c r="N800" t="s">
        <v>121</v>
      </c>
      <c r="O800" t="s">
        <v>78</v>
      </c>
      <c r="P800" t="s">
        <v>1356</v>
      </c>
      <c r="Q800" t="s"/>
      <c r="R800" t="s">
        <v>80</v>
      </c>
      <c r="S800" t="s">
        <v>351</v>
      </c>
      <c r="T800" t="s">
        <v>82</v>
      </c>
      <c r="U800" t="s"/>
      <c r="V800" t="s">
        <v>83</v>
      </c>
      <c r="W800" t="s">
        <v>98</v>
      </c>
      <c r="X800" t="s"/>
      <c r="Y800" t="s">
        <v>85</v>
      </c>
      <c r="Z800">
        <f>HYPERLINK("https://hotelmonitor-cachepage.eclerx.com/savepage/tk_15434950148554144_sr_2095.html","info")</f>
        <v/>
      </c>
      <c r="AA800" t="n">
        <v>-2071628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88</v>
      </c>
      <c r="AO800" t="s"/>
      <c r="AP800" t="n">
        <v>242</v>
      </c>
      <c r="AQ800" t="s">
        <v>89</v>
      </c>
      <c r="AR800" t="s"/>
      <c r="AS800" t="s"/>
      <c r="AT800" t="s">
        <v>90</v>
      </c>
      <c r="AU800" t="s"/>
      <c r="AV800" t="s"/>
      <c r="AW800" t="s"/>
      <c r="AX800" t="s"/>
      <c r="AY800" t="n">
        <v>2071628</v>
      </c>
      <c r="AZ800" t="s">
        <v>1357</v>
      </c>
      <c r="BA800" t="s"/>
      <c r="BB800" t="n">
        <v>87842</v>
      </c>
      <c r="BC800" t="n">
        <v>13.497537</v>
      </c>
      <c r="BD800" t="n">
        <v>52.514532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1</v>
      </c>
      <c r="E801" t="s">
        <v>1356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90</v>
      </c>
      <c r="L801" t="s">
        <v>76</v>
      </c>
      <c r="M801" t="s"/>
      <c r="N801" t="s">
        <v>169</v>
      </c>
      <c r="O801" t="s">
        <v>78</v>
      </c>
      <c r="P801" t="s">
        <v>1356</v>
      </c>
      <c r="Q801" t="s"/>
      <c r="R801" t="s">
        <v>80</v>
      </c>
      <c r="S801" t="s">
        <v>500</v>
      </c>
      <c r="T801" t="s">
        <v>82</v>
      </c>
      <c r="U801" t="s"/>
      <c r="V801" t="s">
        <v>83</v>
      </c>
      <c r="W801" t="s">
        <v>98</v>
      </c>
      <c r="X801" t="s"/>
      <c r="Y801" t="s">
        <v>85</v>
      </c>
      <c r="Z801">
        <f>HYPERLINK("https://hotelmonitor-cachepage.eclerx.com/savepage/tk_15434950148554144_sr_2095.html","info")</f>
        <v/>
      </c>
      <c r="AA801" t="n">
        <v>-2071628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88</v>
      </c>
      <c r="AO801" t="s"/>
      <c r="AP801" t="n">
        <v>242</v>
      </c>
      <c r="AQ801" t="s">
        <v>89</v>
      </c>
      <c r="AR801" t="s"/>
      <c r="AS801" t="s"/>
      <c r="AT801" t="s">
        <v>90</v>
      </c>
      <c r="AU801" t="s"/>
      <c r="AV801" t="s"/>
      <c r="AW801" t="s"/>
      <c r="AX801" t="s"/>
      <c r="AY801" t="n">
        <v>2071628</v>
      </c>
      <c r="AZ801" t="s">
        <v>1357</v>
      </c>
      <c r="BA801" t="s"/>
      <c r="BB801" t="n">
        <v>87842</v>
      </c>
      <c r="BC801" t="n">
        <v>13.497537</v>
      </c>
      <c r="BD801" t="n">
        <v>52.514532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1</v>
      </c>
      <c r="E802" t="s">
        <v>1356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160</v>
      </c>
      <c r="L802" t="s">
        <v>76</v>
      </c>
      <c r="M802" t="s"/>
      <c r="N802" t="s">
        <v>273</v>
      </c>
      <c r="O802" t="s">
        <v>78</v>
      </c>
      <c r="P802" t="s">
        <v>1356</v>
      </c>
      <c r="Q802" t="s"/>
      <c r="R802" t="s">
        <v>80</v>
      </c>
      <c r="S802" t="s">
        <v>1358</v>
      </c>
      <c r="T802" t="s">
        <v>82</v>
      </c>
      <c r="U802" t="s"/>
      <c r="V802" t="s">
        <v>83</v>
      </c>
      <c r="W802" t="s">
        <v>98</v>
      </c>
      <c r="X802" t="s"/>
      <c r="Y802" t="s">
        <v>85</v>
      </c>
      <c r="Z802">
        <f>HYPERLINK("https://hotelmonitor-cachepage.eclerx.com/savepage/tk_15434950148554144_sr_2095.html","info")</f>
        <v/>
      </c>
      <c r="AA802" t="n">
        <v>-2071628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88</v>
      </c>
      <c r="AO802" t="s"/>
      <c r="AP802" t="n">
        <v>242</v>
      </c>
      <c r="AQ802" t="s">
        <v>89</v>
      </c>
      <c r="AR802" t="s"/>
      <c r="AS802" t="s"/>
      <c r="AT802" t="s">
        <v>90</v>
      </c>
      <c r="AU802" t="s"/>
      <c r="AV802" t="s"/>
      <c r="AW802" t="s"/>
      <c r="AX802" t="s"/>
      <c r="AY802" t="n">
        <v>2071628</v>
      </c>
      <c r="AZ802" t="s">
        <v>1357</v>
      </c>
      <c r="BA802" t="s"/>
      <c r="BB802" t="n">
        <v>87842</v>
      </c>
      <c r="BC802" t="n">
        <v>13.497537</v>
      </c>
      <c r="BD802" t="n">
        <v>52.514532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1</v>
      </c>
      <c r="E803" t="s">
        <v>1359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85</v>
      </c>
      <c r="L803" t="s">
        <v>76</v>
      </c>
      <c r="M803" t="s"/>
      <c r="N803" t="s">
        <v>102</v>
      </c>
      <c r="O803" t="s">
        <v>78</v>
      </c>
      <c r="P803" t="s">
        <v>1359</v>
      </c>
      <c r="Q803" t="s"/>
      <c r="R803" t="s">
        <v>103</v>
      </c>
      <c r="S803" t="s">
        <v>214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HYPERLINK("https://hotelmonitor-cachepage.eclerx.com/savepage/tk_1543494828567953_sr_2095.html","info")</f>
        <v/>
      </c>
      <c r="AA803" t="n">
        <v>-6796524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88</v>
      </c>
      <c r="AO803" t="s"/>
      <c r="AP803" t="n">
        <v>135</v>
      </c>
      <c r="AQ803" t="s">
        <v>89</v>
      </c>
      <c r="AR803" t="s"/>
      <c r="AS803" t="s"/>
      <c r="AT803" t="s">
        <v>90</v>
      </c>
      <c r="AU803" t="s"/>
      <c r="AV803" t="s"/>
      <c r="AW803" t="s"/>
      <c r="AX803" t="s"/>
      <c r="AY803" t="n">
        <v>6796524</v>
      </c>
      <c r="AZ803" t="s">
        <v>1360</v>
      </c>
      <c r="BA803" t="s"/>
      <c r="BB803" t="n">
        <v>961280</v>
      </c>
      <c r="BC803" t="n">
        <v>13.386518</v>
      </c>
      <c r="BD803" t="n">
        <v>52.534763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1</v>
      </c>
      <c r="E804" t="s">
        <v>1361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93.28</v>
      </c>
      <c r="L804" t="s">
        <v>76</v>
      </c>
      <c r="M804" t="s"/>
      <c r="N804" t="s">
        <v>284</v>
      </c>
      <c r="O804" t="s">
        <v>78</v>
      </c>
      <c r="P804" t="s">
        <v>1361</v>
      </c>
      <c r="Q804" t="s"/>
      <c r="R804" t="s">
        <v>80</v>
      </c>
      <c r="S804" t="s">
        <v>1362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HYPERLINK("https://hotelmonitor-cachepage.eclerx.com/savepage/tk_15434946938681545_sr_2095.html","info")</f>
        <v/>
      </c>
      <c r="AA804" t="n">
        <v>-2071815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88</v>
      </c>
      <c r="AO804" t="s"/>
      <c r="AP804" t="n">
        <v>59</v>
      </c>
      <c r="AQ804" t="s">
        <v>89</v>
      </c>
      <c r="AR804" t="s"/>
      <c r="AS804" t="s"/>
      <c r="AT804" t="s">
        <v>90</v>
      </c>
      <c r="AU804" t="s"/>
      <c r="AV804" t="s"/>
      <c r="AW804" t="s"/>
      <c r="AX804" t="s"/>
      <c r="AY804" t="n">
        <v>2071815</v>
      </c>
      <c r="AZ804" t="s">
        <v>1363</v>
      </c>
      <c r="BA804" t="s"/>
      <c r="BB804" t="n">
        <v>397077</v>
      </c>
      <c r="BC804" t="n">
        <v>13.333707</v>
      </c>
      <c r="BD804" t="n">
        <v>52.498856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1</v>
      </c>
      <c r="E805" t="s">
        <v>1361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106</v>
      </c>
      <c r="L805" t="s">
        <v>76</v>
      </c>
      <c r="M805" t="s"/>
      <c r="N805" t="s">
        <v>169</v>
      </c>
      <c r="O805" t="s">
        <v>78</v>
      </c>
      <c r="P805" t="s">
        <v>1361</v>
      </c>
      <c r="Q805" t="s"/>
      <c r="R805" t="s">
        <v>80</v>
      </c>
      <c r="S805" t="s">
        <v>142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HYPERLINK("https://hotelmonitor-cachepage.eclerx.com/savepage/tk_15434946938681545_sr_2095.html","info")</f>
        <v/>
      </c>
      <c r="AA805" t="n">
        <v>-2071815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88</v>
      </c>
      <c r="AO805" t="s"/>
      <c r="AP805" t="n">
        <v>59</v>
      </c>
      <c r="AQ805" t="s">
        <v>89</v>
      </c>
      <c r="AR805" t="s"/>
      <c r="AS805" t="s"/>
      <c r="AT805" t="s">
        <v>90</v>
      </c>
      <c r="AU805" t="s"/>
      <c r="AV805" t="s"/>
      <c r="AW805" t="s"/>
      <c r="AX805" t="s"/>
      <c r="AY805" t="n">
        <v>2071815</v>
      </c>
      <c r="AZ805" t="s">
        <v>1363</v>
      </c>
      <c r="BA805" t="s"/>
      <c r="BB805" t="n">
        <v>397077</v>
      </c>
      <c r="BC805" t="n">
        <v>13.333707</v>
      </c>
      <c r="BD805" t="n">
        <v>52.498856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1</v>
      </c>
      <c r="E806" t="s">
        <v>1364</v>
      </c>
      <c r="F806" t="n">
        <v>764838</v>
      </c>
      <c r="G806" t="s">
        <v>74</v>
      </c>
      <c r="H806" t="s">
        <v>75</v>
      </c>
      <c r="I806" t="s"/>
      <c r="J806" t="s">
        <v>74</v>
      </c>
      <c r="K806" t="n">
        <v>169</v>
      </c>
      <c r="L806" t="s">
        <v>76</v>
      </c>
      <c r="M806" t="s"/>
      <c r="N806" t="s">
        <v>169</v>
      </c>
      <c r="O806" t="s">
        <v>78</v>
      </c>
      <c r="P806" t="s">
        <v>1364</v>
      </c>
      <c r="Q806" t="s"/>
      <c r="R806" t="s">
        <v>193</v>
      </c>
      <c r="S806" t="s">
        <v>683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HYPERLINK("https://hotelmonitor-cachepage.eclerx.com/savepage/tk_15434947142916102_sr_2095.html","info")</f>
        <v/>
      </c>
      <c r="AA806" t="n">
        <v>144099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88</v>
      </c>
      <c r="AO806" t="s"/>
      <c r="AP806" t="n">
        <v>70</v>
      </c>
      <c r="AQ806" t="s">
        <v>89</v>
      </c>
      <c r="AR806" t="s"/>
      <c r="AS806" t="s"/>
      <c r="AT806" t="s">
        <v>90</v>
      </c>
      <c r="AU806" t="s"/>
      <c r="AV806" t="s"/>
      <c r="AW806" t="s"/>
      <c r="AX806" t="s"/>
      <c r="AY806" t="n">
        <v>2258049</v>
      </c>
      <c r="AZ806" t="s">
        <v>1365</v>
      </c>
      <c r="BA806" t="s"/>
      <c r="BB806" t="n">
        <v>524435</v>
      </c>
      <c r="BC806" t="n">
        <v>13.38949</v>
      </c>
      <c r="BD806" t="n">
        <v>52.5205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1</v>
      </c>
      <c r="E807" t="s">
        <v>1366</v>
      </c>
      <c r="F807" t="n">
        <v>1035598</v>
      </c>
      <c r="G807" t="s">
        <v>74</v>
      </c>
      <c r="H807" t="s">
        <v>75</v>
      </c>
      <c r="I807" t="s"/>
      <c r="J807" t="s">
        <v>74</v>
      </c>
      <c r="K807" t="n">
        <v>187.95</v>
      </c>
      <c r="L807" t="s">
        <v>76</v>
      </c>
      <c r="M807" t="s"/>
      <c r="N807" t="s">
        <v>1367</v>
      </c>
      <c r="O807" t="s">
        <v>78</v>
      </c>
      <c r="P807" t="s">
        <v>1368</v>
      </c>
      <c r="Q807" t="s"/>
      <c r="R807" t="s">
        <v>109</v>
      </c>
      <c r="S807" t="s">
        <v>537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HYPERLINK("https://hotelmonitor-cachepage.eclerx.com/savepage/tk_15434947727842908_sr_2095.html","info")</f>
        <v/>
      </c>
      <c r="AA807" t="n">
        <v>172544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88</v>
      </c>
      <c r="AO807" t="s"/>
      <c r="AP807" t="n">
        <v>101</v>
      </c>
      <c r="AQ807" t="s">
        <v>89</v>
      </c>
      <c r="AR807" t="s"/>
      <c r="AS807" t="s"/>
      <c r="AT807" t="s">
        <v>90</v>
      </c>
      <c r="AU807" t="s"/>
      <c r="AV807" t="s"/>
      <c r="AW807" t="s"/>
      <c r="AX807" t="s"/>
      <c r="AY807" t="n">
        <v>2071540</v>
      </c>
      <c r="AZ807" t="s">
        <v>1369</v>
      </c>
      <c r="BA807" t="s"/>
      <c r="BB807" t="n">
        <v>549129</v>
      </c>
      <c r="BC807" t="n">
        <v>13.383523</v>
      </c>
      <c r="BD807" t="n">
        <v>52.501332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1</v>
      </c>
      <c r="E808" t="s">
        <v>1366</v>
      </c>
      <c r="F808" t="n">
        <v>1035598</v>
      </c>
      <c r="G808" t="s">
        <v>74</v>
      </c>
      <c r="H808" t="s">
        <v>75</v>
      </c>
      <c r="I808" t="s"/>
      <c r="J808" t="s">
        <v>74</v>
      </c>
      <c r="K808" t="n">
        <v>214.2</v>
      </c>
      <c r="L808" t="s">
        <v>76</v>
      </c>
      <c r="M808" t="s"/>
      <c r="N808" t="s">
        <v>1370</v>
      </c>
      <c r="O808" t="s">
        <v>78</v>
      </c>
      <c r="P808" t="s">
        <v>1368</v>
      </c>
      <c r="Q808" t="s"/>
      <c r="R808" t="s">
        <v>109</v>
      </c>
      <c r="S808" t="s">
        <v>950</v>
      </c>
      <c r="T808" t="s">
        <v>82</v>
      </c>
      <c r="U808" t="s"/>
      <c r="V808" t="s">
        <v>83</v>
      </c>
      <c r="W808" t="s">
        <v>98</v>
      </c>
      <c r="X808" t="s"/>
      <c r="Y808" t="s">
        <v>85</v>
      </c>
      <c r="Z808">
        <f>HYPERLINK("https://hotelmonitor-cachepage.eclerx.com/savepage/tk_15434947727842908_sr_2095.html","info")</f>
        <v/>
      </c>
      <c r="AA808" t="n">
        <v>172544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88</v>
      </c>
      <c r="AO808" t="s"/>
      <c r="AP808" t="n">
        <v>101</v>
      </c>
      <c r="AQ808" t="s">
        <v>89</v>
      </c>
      <c r="AR808" t="s"/>
      <c r="AS808" t="s"/>
      <c r="AT808" t="s">
        <v>90</v>
      </c>
      <c r="AU808" t="s"/>
      <c r="AV808" t="s"/>
      <c r="AW808" t="s"/>
      <c r="AX808" t="s"/>
      <c r="AY808" t="n">
        <v>2071540</v>
      </c>
      <c r="AZ808" t="s">
        <v>1369</v>
      </c>
      <c r="BA808" t="s"/>
      <c r="BB808" t="n">
        <v>549129</v>
      </c>
      <c r="BC808" t="n">
        <v>13.383523</v>
      </c>
      <c r="BD808" t="n">
        <v>52.501332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1</v>
      </c>
      <c r="E809" t="s">
        <v>1366</v>
      </c>
      <c r="F809" t="n">
        <v>1035598</v>
      </c>
      <c r="G809" t="s">
        <v>74</v>
      </c>
      <c r="H809" t="s">
        <v>75</v>
      </c>
      <c r="I809" t="s"/>
      <c r="J809" t="s">
        <v>74</v>
      </c>
      <c r="K809" t="n">
        <v>214.2</v>
      </c>
      <c r="L809" t="s">
        <v>76</v>
      </c>
      <c r="M809" t="s"/>
      <c r="N809" t="s">
        <v>1371</v>
      </c>
      <c r="O809" t="s">
        <v>78</v>
      </c>
      <c r="P809" t="s">
        <v>1368</v>
      </c>
      <c r="Q809" t="s"/>
      <c r="R809" t="s">
        <v>109</v>
      </c>
      <c r="S809" t="s">
        <v>950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HYPERLINK("https://hotelmonitor-cachepage.eclerx.com/savepage/tk_15434947727842908_sr_2095.html","info")</f>
        <v/>
      </c>
      <c r="AA809" t="n">
        <v>172544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88</v>
      </c>
      <c r="AO809" t="s"/>
      <c r="AP809" t="n">
        <v>101</v>
      </c>
      <c r="AQ809" t="s">
        <v>89</v>
      </c>
      <c r="AR809" t="s"/>
      <c r="AS809" t="s"/>
      <c r="AT809" t="s">
        <v>90</v>
      </c>
      <c r="AU809" t="s"/>
      <c r="AV809" t="s"/>
      <c r="AW809" t="s"/>
      <c r="AX809" t="s"/>
      <c r="AY809" t="n">
        <v>2071540</v>
      </c>
      <c r="AZ809" t="s">
        <v>1369</v>
      </c>
      <c r="BA809" t="s"/>
      <c r="BB809" t="n">
        <v>549129</v>
      </c>
      <c r="BC809" t="n">
        <v>13.383523</v>
      </c>
      <c r="BD809" t="n">
        <v>52.501332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1</v>
      </c>
      <c r="E810" t="s">
        <v>1366</v>
      </c>
      <c r="F810" t="n">
        <v>1035598</v>
      </c>
      <c r="G810" t="s">
        <v>74</v>
      </c>
      <c r="H810" t="s">
        <v>75</v>
      </c>
      <c r="I810" t="s"/>
      <c r="J810" t="s">
        <v>74</v>
      </c>
      <c r="K810" t="n">
        <v>229.95</v>
      </c>
      <c r="L810" t="s">
        <v>76</v>
      </c>
      <c r="M810" t="s"/>
      <c r="N810" t="s">
        <v>1372</v>
      </c>
      <c r="O810" t="s">
        <v>78</v>
      </c>
      <c r="P810" t="s">
        <v>1368</v>
      </c>
      <c r="Q810" t="s"/>
      <c r="R810" t="s">
        <v>109</v>
      </c>
      <c r="S810" t="s">
        <v>1072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HYPERLINK("https://hotelmonitor-cachepage.eclerx.com/savepage/tk_15434947727842908_sr_2095.html","info")</f>
        <v/>
      </c>
      <c r="AA810" t="n">
        <v>172544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88</v>
      </c>
      <c r="AO810" t="s"/>
      <c r="AP810" t="n">
        <v>101</v>
      </c>
      <c r="AQ810" t="s">
        <v>89</v>
      </c>
      <c r="AR810" t="s"/>
      <c r="AS810" t="s"/>
      <c r="AT810" t="s">
        <v>90</v>
      </c>
      <c r="AU810" t="s"/>
      <c r="AV810" t="s"/>
      <c r="AW810" t="s"/>
      <c r="AX810" t="s"/>
      <c r="AY810" t="n">
        <v>2071540</v>
      </c>
      <c r="AZ810" t="s">
        <v>1369</v>
      </c>
      <c r="BA810" t="s"/>
      <c r="BB810" t="n">
        <v>549129</v>
      </c>
      <c r="BC810" t="n">
        <v>13.383523</v>
      </c>
      <c r="BD810" t="n">
        <v>52.501332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1</v>
      </c>
      <c r="E811" t="s">
        <v>1366</v>
      </c>
      <c r="F811" t="n">
        <v>1035598</v>
      </c>
      <c r="G811" t="s">
        <v>74</v>
      </c>
      <c r="H811" t="s">
        <v>75</v>
      </c>
      <c r="I811" t="s"/>
      <c r="J811" t="s">
        <v>74</v>
      </c>
      <c r="K811" t="n">
        <v>240.45</v>
      </c>
      <c r="L811" t="s">
        <v>76</v>
      </c>
      <c r="M811" t="s"/>
      <c r="N811" t="s">
        <v>1371</v>
      </c>
      <c r="O811" t="s">
        <v>78</v>
      </c>
      <c r="P811" t="s">
        <v>1368</v>
      </c>
      <c r="Q811" t="s"/>
      <c r="R811" t="s">
        <v>109</v>
      </c>
      <c r="S811" t="s">
        <v>203</v>
      </c>
      <c r="T811" t="s">
        <v>82</v>
      </c>
      <c r="U811" t="s"/>
      <c r="V811" t="s">
        <v>83</v>
      </c>
      <c r="W811" t="s">
        <v>98</v>
      </c>
      <c r="X811" t="s"/>
      <c r="Y811" t="s">
        <v>85</v>
      </c>
      <c r="Z811">
        <f>HYPERLINK("https://hotelmonitor-cachepage.eclerx.com/savepage/tk_15434947727842908_sr_2095.html","info")</f>
        <v/>
      </c>
      <c r="AA811" t="n">
        <v>172544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88</v>
      </c>
      <c r="AO811" t="s"/>
      <c r="AP811" t="n">
        <v>101</v>
      </c>
      <c r="AQ811" t="s">
        <v>89</v>
      </c>
      <c r="AR811" t="s"/>
      <c r="AS811" t="s"/>
      <c r="AT811" t="s">
        <v>90</v>
      </c>
      <c r="AU811" t="s"/>
      <c r="AV811" t="s"/>
      <c r="AW811" t="s"/>
      <c r="AX811" t="s"/>
      <c r="AY811" t="n">
        <v>2071540</v>
      </c>
      <c r="AZ811" t="s">
        <v>1369</v>
      </c>
      <c r="BA811" t="s"/>
      <c r="BB811" t="n">
        <v>549129</v>
      </c>
      <c r="BC811" t="n">
        <v>13.383523</v>
      </c>
      <c r="BD811" t="n">
        <v>52.501332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1</v>
      </c>
      <c r="E812" t="s">
        <v>1366</v>
      </c>
      <c r="F812" t="n">
        <v>1035598</v>
      </c>
      <c r="G812" t="s">
        <v>74</v>
      </c>
      <c r="H812" t="s">
        <v>75</v>
      </c>
      <c r="I812" t="s"/>
      <c r="J812" t="s">
        <v>74</v>
      </c>
      <c r="K812" t="n">
        <v>250.95</v>
      </c>
      <c r="L812" t="s">
        <v>76</v>
      </c>
      <c r="M812" t="s"/>
      <c r="N812" t="s">
        <v>1373</v>
      </c>
      <c r="O812" t="s">
        <v>78</v>
      </c>
      <c r="P812" t="s">
        <v>1368</v>
      </c>
      <c r="Q812" t="s"/>
      <c r="R812" t="s">
        <v>109</v>
      </c>
      <c r="S812" t="s">
        <v>952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HYPERLINK("https://hotelmonitor-cachepage.eclerx.com/savepage/tk_15434947727842908_sr_2095.html","info")</f>
        <v/>
      </c>
      <c r="AA812" t="n">
        <v>172544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88</v>
      </c>
      <c r="AO812" t="s"/>
      <c r="AP812" t="n">
        <v>101</v>
      </c>
      <c r="AQ812" t="s">
        <v>89</v>
      </c>
      <c r="AR812" t="s"/>
      <c r="AS812" t="s"/>
      <c r="AT812" t="s">
        <v>90</v>
      </c>
      <c r="AU812" t="s"/>
      <c r="AV812" t="s"/>
      <c r="AW812" t="s"/>
      <c r="AX812" t="s"/>
      <c r="AY812" t="n">
        <v>2071540</v>
      </c>
      <c r="AZ812" t="s">
        <v>1369</v>
      </c>
      <c r="BA812" t="s"/>
      <c r="BB812" t="n">
        <v>549129</v>
      </c>
      <c r="BC812" t="n">
        <v>13.383523</v>
      </c>
      <c r="BD812" t="n">
        <v>52.501332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1</v>
      </c>
      <c r="E813" t="s">
        <v>1366</v>
      </c>
      <c r="F813" t="n">
        <v>1035598</v>
      </c>
      <c r="G813" t="s">
        <v>74</v>
      </c>
      <c r="H813" t="s">
        <v>75</v>
      </c>
      <c r="I813" t="s"/>
      <c r="J813" t="s">
        <v>74</v>
      </c>
      <c r="K813" t="n">
        <v>256.2</v>
      </c>
      <c r="L813" t="s">
        <v>76</v>
      </c>
      <c r="M813" t="s"/>
      <c r="N813" t="s">
        <v>1372</v>
      </c>
      <c r="O813" t="s">
        <v>78</v>
      </c>
      <c r="P813" t="s">
        <v>1368</v>
      </c>
      <c r="Q813" t="s"/>
      <c r="R813" t="s">
        <v>109</v>
      </c>
      <c r="S813" t="s">
        <v>954</v>
      </c>
      <c r="T813" t="s">
        <v>82</v>
      </c>
      <c r="U813" t="s"/>
      <c r="V813" t="s">
        <v>83</v>
      </c>
      <c r="W813" t="s">
        <v>98</v>
      </c>
      <c r="X813" t="s"/>
      <c r="Y813" t="s">
        <v>85</v>
      </c>
      <c r="Z813">
        <f>HYPERLINK("https://hotelmonitor-cachepage.eclerx.com/savepage/tk_15434947727842908_sr_2095.html","info")</f>
        <v/>
      </c>
      <c r="AA813" t="n">
        <v>172544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88</v>
      </c>
      <c r="AO813" t="s"/>
      <c r="AP813" t="n">
        <v>101</v>
      </c>
      <c r="AQ813" t="s">
        <v>89</v>
      </c>
      <c r="AR813" t="s"/>
      <c r="AS813" t="s"/>
      <c r="AT813" t="s">
        <v>90</v>
      </c>
      <c r="AU813" t="s"/>
      <c r="AV813" t="s"/>
      <c r="AW813" t="s"/>
      <c r="AX813" t="s"/>
      <c r="AY813" t="n">
        <v>2071540</v>
      </c>
      <c r="AZ813" t="s">
        <v>1369</v>
      </c>
      <c r="BA813" t="s"/>
      <c r="BB813" t="n">
        <v>549129</v>
      </c>
      <c r="BC813" t="n">
        <v>13.383523</v>
      </c>
      <c r="BD813" t="n">
        <v>52.501332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1</v>
      </c>
      <c r="E814" t="s">
        <v>1366</v>
      </c>
      <c r="F814" t="n">
        <v>1035598</v>
      </c>
      <c r="G814" t="s">
        <v>74</v>
      </c>
      <c r="H814" t="s">
        <v>75</v>
      </c>
      <c r="I814" t="s"/>
      <c r="J814" t="s">
        <v>74</v>
      </c>
      <c r="K814" t="n">
        <v>271.95</v>
      </c>
      <c r="L814" t="s">
        <v>76</v>
      </c>
      <c r="M814" t="s"/>
      <c r="N814" t="s">
        <v>1374</v>
      </c>
      <c r="O814" t="s">
        <v>78</v>
      </c>
      <c r="P814" t="s">
        <v>1368</v>
      </c>
      <c r="Q814" t="s"/>
      <c r="R814" t="s">
        <v>109</v>
      </c>
      <c r="S814" t="s">
        <v>358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HYPERLINK("https://hotelmonitor-cachepage.eclerx.com/savepage/tk_15434947727842908_sr_2095.html","info")</f>
        <v/>
      </c>
      <c r="AA814" t="n">
        <v>172544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88</v>
      </c>
      <c r="AO814" t="s"/>
      <c r="AP814" t="n">
        <v>101</v>
      </c>
      <c r="AQ814" t="s">
        <v>89</v>
      </c>
      <c r="AR814" t="s"/>
      <c r="AS814" t="s"/>
      <c r="AT814" t="s">
        <v>90</v>
      </c>
      <c r="AU814" t="s"/>
      <c r="AV814" t="s"/>
      <c r="AW814" t="s"/>
      <c r="AX814" t="s"/>
      <c r="AY814" t="n">
        <v>2071540</v>
      </c>
      <c r="AZ814" t="s">
        <v>1369</v>
      </c>
      <c r="BA814" t="s"/>
      <c r="BB814" t="n">
        <v>549129</v>
      </c>
      <c r="BC814" t="n">
        <v>13.383523</v>
      </c>
      <c r="BD814" t="n">
        <v>52.501332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1</v>
      </c>
      <c r="E815" t="s">
        <v>1366</v>
      </c>
      <c r="F815" t="n">
        <v>1035598</v>
      </c>
      <c r="G815" t="s">
        <v>74</v>
      </c>
      <c r="H815" t="s">
        <v>75</v>
      </c>
      <c r="I815" t="s"/>
      <c r="J815" t="s">
        <v>74</v>
      </c>
      <c r="K815" t="n">
        <v>277.2</v>
      </c>
      <c r="L815" t="s">
        <v>76</v>
      </c>
      <c r="M815" t="s"/>
      <c r="N815" t="s">
        <v>1373</v>
      </c>
      <c r="O815" t="s">
        <v>78</v>
      </c>
      <c r="P815" t="s">
        <v>1368</v>
      </c>
      <c r="Q815" t="s"/>
      <c r="R815" t="s">
        <v>109</v>
      </c>
      <c r="S815" t="s">
        <v>1375</v>
      </c>
      <c r="T815" t="s">
        <v>82</v>
      </c>
      <c r="U815" t="s"/>
      <c r="V815" t="s">
        <v>83</v>
      </c>
      <c r="W815" t="s">
        <v>98</v>
      </c>
      <c r="X815" t="s"/>
      <c r="Y815" t="s">
        <v>85</v>
      </c>
      <c r="Z815">
        <f>HYPERLINK("https://hotelmonitor-cachepage.eclerx.com/savepage/tk_15434947727842908_sr_2095.html","info")</f>
        <v/>
      </c>
      <c r="AA815" t="n">
        <v>172544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88</v>
      </c>
      <c r="AO815" t="s"/>
      <c r="AP815" t="n">
        <v>101</v>
      </c>
      <c r="AQ815" t="s">
        <v>89</v>
      </c>
      <c r="AR815" t="s"/>
      <c r="AS815" t="s"/>
      <c r="AT815" t="s">
        <v>90</v>
      </c>
      <c r="AU815" t="s"/>
      <c r="AV815" t="s"/>
      <c r="AW815" t="s"/>
      <c r="AX815" t="s"/>
      <c r="AY815" t="n">
        <v>2071540</v>
      </c>
      <c r="AZ815" t="s">
        <v>1369</v>
      </c>
      <c r="BA815" t="s"/>
      <c r="BB815" t="n">
        <v>549129</v>
      </c>
      <c r="BC815" t="n">
        <v>13.383523</v>
      </c>
      <c r="BD815" t="n">
        <v>52.501332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1</v>
      </c>
      <c r="E816" t="s">
        <v>1366</v>
      </c>
      <c r="F816" t="n">
        <v>1035598</v>
      </c>
      <c r="G816" t="s">
        <v>74</v>
      </c>
      <c r="H816" t="s">
        <v>75</v>
      </c>
      <c r="I816" t="s"/>
      <c r="J816" t="s">
        <v>74</v>
      </c>
      <c r="K816" t="n">
        <v>298.2</v>
      </c>
      <c r="L816" t="s">
        <v>76</v>
      </c>
      <c r="M816" t="s"/>
      <c r="N816" t="s">
        <v>1374</v>
      </c>
      <c r="O816" t="s">
        <v>78</v>
      </c>
      <c r="P816" t="s">
        <v>1368</v>
      </c>
      <c r="Q816" t="s"/>
      <c r="R816" t="s">
        <v>109</v>
      </c>
      <c r="S816" t="s">
        <v>1376</v>
      </c>
      <c r="T816" t="s">
        <v>82</v>
      </c>
      <c r="U816" t="s"/>
      <c r="V816" t="s">
        <v>83</v>
      </c>
      <c r="W816" t="s">
        <v>98</v>
      </c>
      <c r="X816" t="s"/>
      <c r="Y816" t="s">
        <v>85</v>
      </c>
      <c r="Z816">
        <f>HYPERLINK("https://hotelmonitor-cachepage.eclerx.com/savepage/tk_15434947727842908_sr_2095.html","info")</f>
        <v/>
      </c>
      <c r="AA816" t="n">
        <v>172544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88</v>
      </c>
      <c r="AO816" t="s"/>
      <c r="AP816" t="n">
        <v>101</v>
      </c>
      <c r="AQ816" t="s">
        <v>89</v>
      </c>
      <c r="AR816" t="s"/>
      <c r="AS816" t="s"/>
      <c r="AT816" t="s">
        <v>90</v>
      </c>
      <c r="AU816" t="s"/>
      <c r="AV816" t="s"/>
      <c r="AW816" t="s"/>
      <c r="AX816" t="s"/>
      <c r="AY816" t="n">
        <v>2071540</v>
      </c>
      <c r="AZ816" t="s">
        <v>1369</v>
      </c>
      <c r="BA816" t="s"/>
      <c r="BB816" t="n">
        <v>549129</v>
      </c>
      <c r="BC816" t="n">
        <v>13.383523</v>
      </c>
      <c r="BD816" t="n">
        <v>52.501332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1</v>
      </c>
      <c r="E817" t="s">
        <v>1377</v>
      </c>
      <c r="F817" t="n">
        <v>76859</v>
      </c>
      <c r="G817" t="s">
        <v>74</v>
      </c>
      <c r="H817" t="s">
        <v>75</v>
      </c>
      <c r="I817" t="s"/>
      <c r="J817" t="s">
        <v>74</v>
      </c>
      <c r="K817" t="n">
        <v>126</v>
      </c>
      <c r="L817" t="s">
        <v>76</v>
      </c>
      <c r="M817" t="s"/>
      <c r="N817" t="s">
        <v>1378</v>
      </c>
      <c r="O817" t="s">
        <v>78</v>
      </c>
      <c r="P817" t="s">
        <v>1377</v>
      </c>
      <c r="Q817" t="s"/>
      <c r="R817" t="s">
        <v>109</v>
      </c>
      <c r="S817" t="s">
        <v>143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HYPERLINK("https://hotelmonitor-cachepage.eclerx.com/savepage/tk_15434947413818524_sr_2095.html","info")</f>
        <v/>
      </c>
      <c r="AA817" t="n">
        <v>17702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88</v>
      </c>
      <c r="AO817" t="s"/>
      <c r="AP817" t="n">
        <v>84</v>
      </c>
      <c r="AQ817" t="s">
        <v>89</v>
      </c>
      <c r="AR817" t="s"/>
      <c r="AS817" t="s"/>
      <c r="AT817" t="s">
        <v>90</v>
      </c>
      <c r="AU817" t="s"/>
      <c r="AV817" t="s"/>
      <c r="AW817" t="s"/>
      <c r="AX817" t="s"/>
      <c r="AY817" t="n">
        <v>1626198</v>
      </c>
      <c r="AZ817" t="s">
        <v>1379</v>
      </c>
      <c r="BA817" t="s"/>
      <c r="BB817" t="n">
        <v>3200</v>
      </c>
      <c r="BC817" t="n">
        <v>13.305938</v>
      </c>
      <c r="BD817" t="n">
        <v>52.50658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1</v>
      </c>
      <c r="E818" t="s">
        <v>1377</v>
      </c>
      <c r="F818" t="n">
        <v>76859</v>
      </c>
      <c r="G818" t="s">
        <v>74</v>
      </c>
      <c r="H818" t="s">
        <v>75</v>
      </c>
      <c r="I818" t="s"/>
      <c r="J818" t="s">
        <v>74</v>
      </c>
      <c r="K818" t="n">
        <v>110.25</v>
      </c>
      <c r="L818" t="s">
        <v>76</v>
      </c>
      <c r="M818" t="s"/>
      <c r="N818" t="s">
        <v>102</v>
      </c>
      <c r="O818" t="s">
        <v>78</v>
      </c>
      <c r="P818" t="s">
        <v>1377</v>
      </c>
      <c r="Q818" t="s"/>
      <c r="R818" t="s">
        <v>109</v>
      </c>
      <c r="S818" t="s">
        <v>771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HYPERLINK("https://hotelmonitor-cachepage.eclerx.com/savepage/tk_15434947413818524_sr_2095.html","info")</f>
        <v/>
      </c>
      <c r="AA818" t="n">
        <v>17702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88</v>
      </c>
      <c r="AO818" t="s"/>
      <c r="AP818" t="n">
        <v>84</v>
      </c>
      <c r="AQ818" t="s">
        <v>89</v>
      </c>
      <c r="AR818" t="s"/>
      <c r="AS818" t="s"/>
      <c r="AT818" t="s">
        <v>90</v>
      </c>
      <c r="AU818" t="s"/>
      <c r="AV818" t="s"/>
      <c r="AW818" t="s"/>
      <c r="AX818" t="s"/>
      <c r="AY818" t="n">
        <v>1626198</v>
      </c>
      <c r="AZ818" t="s">
        <v>1379</v>
      </c>
      <c r="BA818" t="s"/>
      <c r="BB818" t="n">
        <v>3200</v>
      </c>
      <c r="BC818" t="n">
        <v>13.305938</v>
      </c>
      <c r="BD818" t="n">
        <v>52.50658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1</v>
      </c>
      <c r="E819" t="s">
        <v>1377</v>
      </c>
      <c r="F819" t="n">
        <v>76859</v>
      </c>
      <c r="G819" t="s">
        <v>74</v>
      </c>
      <c r="H819" t="s">
        <v>75</v>
      </c>
      <c r="I819" t="s"/>
      <c r="J819" t="s">
        <v>74</v>
      </c>
      <c r="K819" t="n">
        <v>150</v>
      </c>
      <c r="L819" t="s">
        <v>76</v>
      </c>
      <c r="M819" t="s"/>
      <c r="N819" t="s">
        <v>1380</v>
      </c>
      <c r="O819" t="s">
        <v>78</v>
      </c>
      <c r="P819" t="s">
        <v>1377</v>
      </c>
      <c r="Q819" t="s"/>
      <c r="R819" t="s">
        <v>109</v>
      </c>
      <c r="S819" t="s">
        <v>1157</v>
      </c>
      <c r="T819" t="s">
        <v>82</v>
      </c>
      <c r="U819" t="s"/>
      <c r="V819" t="s">
        <v>83</v>
      </c>
      <c r="W819" t="s">
        <v>98</v>
      </c>
      <c r="X819" t="s"/>
      <c r="Y819" t="s">
        <v>85</v>
      </c>
      <c r="Z819">
        <f>HYPERLINK("https://hotelmonitor-cachepage.eclerx.com/savepage/tk_15434947413818524_sr_2095.html","info")</f>
        <v/>
      </c>
      <c r="AA819" t="n">
        <v>17702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88</v>
      </c>
      <c r="AO819" t="s"/>
      <c r="AP819" t="n">
        <v>84</v>
      </c>
      <c r="AQ819" t="s">
        <v>89</v>
      </c>
      <c r="AR819" t="s"/>
      <c r="AS819" t="s"/>
      <c r="AT819" t="s">
        <v>90</v>
      </c>
      <c r="AU819" t="s"/>
      <c r="AV819" t="s"/>
      <c r="AW819" t="s"/>
      <c r="AX819" t="s"/>
      <c r="AY819" t="n">
        <v>1626198</v>
      </c>
      <c r="AZ819" t="s">
        <v>1379</v>
      </c>
      <c r="BA819" t="s"/>
      <c r="BB819" t="n">
        <v>3200</v>
      </c>
      <c r="BC819" t="n">
        <v>13.305938</v>
      </c>
      <c r="BD819" t="n">
        <v>52.50658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1</v>
      </c>
      <c r="E820" t="s">
        <v>1381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128.1</v>
      </c>
      <c r="L820" t="s">
        <v>76</v>
      </c>
      <c r="M820" t="s"/>
      <c r="N820" t="s">
        <v>1382</v>
      </c>
      <c r="O820" t="s">
        <v>78</v>
      </c>
      <c r="P820" t="s">
        <v>1381</v>
      </c>
      <c r="Q820" t="s"/>
      <c r="R820" t="s">
        <v>80</v>
      </c>
      <c r="S820" t="s">
        <v>1383</v>
      </c>
      <c r="T820" t="s">
        <v>82</v>
      </c>
      <c r="U820" t="s"/>
      <c r="V820" t="s">
        <v>83</v>
      </c>
      <c r="W820" t="s">
        <v>98</v>
      </c>
      <c r="X820" t="s"/>
      <c r="Y820" t="s">
        <v>85</v>
      </c>
      <c r="Z820">
        <f>HYPERLINK("https://hotelmonitor-cachepage.eclerx.com/savepage/tk_15434947474649787_sr_2095.html","info")</f>
        <v/>
      </c>
      <c r="AA820" t="n">
        <v>-3714201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88</v>
      </c>
      <c r="AO820" t="s"/>
      <c r="AP820" t="n">
        <v>87</v>
      </c>
      <c r="AQ820" t="s">
        <v>89</v>
      </c>
      <c r="AR820" t="s"/>
      <c r="AS820" t="s"/>
      <c r="AT820" t="s">
        <v>90</v>
      </c>
      <c r="AU820" t="s"/>
      <c r="AV820" t="s"/>
      <c r="AW820" t="s"/>
      <c r="AX820" t="s"/>
      <c r="AY820" t="n">
        <v>3714201</v>
      </c>
      <c r="AZ820" t="s">
        <v>1384</v>
      </c>
      <c r="BA820" t="s"/>
      <c r="BB820" t="n">
        <v>883811</v>
      </c>
      <c r="BC820" t="n">
        <v>13.41904</v>
      </c>
      <c r="BD820" t="n">
        <v>52.52332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1</v>
      </c>
      <c r="E821" t="s">
        <v>1381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128.1</v>
      </c>
      <c r="L821" t="s">
        <v>76</v>
      </c>
      <c r="M821" t="s"/>
      <c r="N821" t="s">
        <v>1385</v>
      </c>
      <c r="O821" t="s">
        <v>78</v>
      </c>
      <c r="P821" t="s">
        <v>1381</v>
      </c>
      <c r="Q821" t="s"/>
      <c r="R821" t="s">
        <v>80</v>
      </c>
      <c r="S821" t="s">
        <v>1383</v>
      </c>
      <c r="T821" t="s">
        <v>82</v>
      </c>
      <c r="U821" t="s"/>
      <c r="V821" t="s">
        <v>83</v>
      </c>
      <c r="W821" t="s">
        <v>98</v>
      </c>
      <c r="X821" t="s"/>
      <c r="Y821" t="s">
        <v>85</v>
      </c>
      <c r="Z821">
        <f>HYPERLINK("https://hotelmonitor-cachepage.eclerx.com/savepage/tk_15434947474649787_sr_2095.html","info")</f>
        <v/>
      </c>
      <c r="AA821" t="n">
        <v>-3714201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88</v>
      </c>
      <c r="AO821" t="s"/>
      <c r="AP821" t="n">
        <v>87</v>
      </c>
      <c r="AQ821" t="s">
        <v>89</v>
      </c>
      <c r="AR821" t="s"/>
      <c r="AS821" t="s"/>
      <c r="AT821" t="s">
        <v>90</v>
      </c>
      <c r="AU821" t="s"/>
      <c r="AV821" t="s"/>
      <c r="AW821" t="s"/>
      <c r="AX821" t="s"/>
      <c r="AY821" t="n">
        <v>3714201</v>
      </c>
      <c r="AZ821" t="s">
        <v>1384</v>
      </c>
      <c r="BA821" t="s"/>
      <c r="BB821" t="n">
        <v>883811</v>
      </c>
      <c r="BC821" t="n">
        <v>13.41904</v>
      </c>
      <c r="BD821" t="n">
        <v>52.52332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1</v>
      </c>
      <c r="E822" t="s">
        <v>1386</v>
      </c>
      <c r="F822" t="n">
        <v>1759935</v>
      </c>
      <c r="G822" t="s">
        <v>74</v>
      </c>
      <c r="H822" t="s">
        <v>75</v>
      </c>
      <c r="I822" t="s"/>
      <c r="J822" t="s">
        <v>74</v>
      </c>
      <c r="K822" t="n">
        <v>278.25</v>
      </c>
      <c r="L822" t="s">
        <v>76</v>
      </c>
      <c r="M822" t="s"/>
      <c r="N822" t="s">
        <v>1387</v>
      </c>
      <c r="O822" t="s">
        <v>78</v>
      </c>
      <c r="P822" t="s">
        <v>1388</v>
      </c>
      <c r="Q822" t="s"/>
      <c r="R822" t="s">
        <v>193</v>
      </c>
      <c r="S822" t="s">
        <v>1389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HYPERLINK("https://hotelmonitor-cachepage.eclerx.com/savepage/tk_15434950279560337_sr_2095.html","info")</f>
        <v/>
      </c>
      <c r="AA822" t="n">
        <v>276469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88</v>
      </c>
      <c r="AO822" t="s"/>
      <c r="AP822" t="n">
        <v>250</v>
      </c>
      <c r="AQ822" t="s">
        <v>89</v>
      </c>
      <c r="AR822" t="s"/>
      <c r="AS822" t="s"/>
      <c r="AT822" t="s">
        <v>90</v>
      </c>
      <c r="AU822" t="s"/>
      <c r="AV822" t="s"/>
      <c r="AW822" t="s"/>
      <c r="AX822" t="s"/>
      <c r="AY822" t="n">
        <v>2173721</v>
      </c>
      <c r="AZ822" t="s">
        <v>1390</v>
      </c>
      <c r="BA822" t="s"/>
      <c r="BB822" t="n">
        <v>631698</v>
      </c>
      <c r="BC822" t="n">
        <v>13.326508</v>
      </c>
      <c r="BD822" t="n">
        <v>52.507985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1</v>
      </c>
      <c r="E823" t="s">
        <v>1386</v>
      </c>
      <c r="F823" t="n">
        <v>1759935</v>
      </c>
      <c r="G823" t="s">
        <v>74</v>
      </c>
      <c r="H823" t="s">
        <v>75</v>
      </c>
      <c r="I823" t="s"/>
      <c r="J823" t="s">
        <v>74</v>
      </c>
      <c r="K823" t="n">
        <v>309.75</v>
      </c>
      <c r="L823" t="s">
        <v>76</v>
      </c>
      <c r="M823" t="s"/>
      <c r="N823" t="s">
        <v>1387</v>
      </c>
      <c r="O823" t="s">
        <v>78</v>
      </c>
      <c r="P823" t="s">
        <v>1388</v>
      </c>
      <c r="Q823" t="s"/>
      <c r="R823" t="s">
        <v>193</v>
      </c>
      <c r="S823" t="s">
        <v>1391</v>
      </c>
      <c r="T823" t="s">
        <v>82</v>
      </c>
      <c r="U823" t="s"/>
      <c r="V823" t="s">
        <v>83</v>
      </c>
      <c r="W823" t="s">
        <v>98</v>
      </c>
      <c r="X823" t="s"/>
      <c r="Y823" t="s">
        <v>85</v>
      </c>
      <c r="Z823">
        <f>HYPERLINK("https://hotelmonitor-cachepage.eclerx.com/savepage/tk_15434950279560337_sr_2095.html","info")</f>
        <v/>
      </c>
      <c r="AA823" t="n">
        <v>276469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88</v>
      </c>
      <c r="AO823" t="s"/>
      <c r="AP823" t="n">
        <v>250</v>
      </c>
      <c r="AQ823" t="s">
        <v>89</v>
      </c>
      <c r="AR823" t="s"/>
      <c r="AS823" t="s"/>
      <c r="AT823" t="s">
        <v>90</v>
      </c>
      <c r="AU823" t="s"/>
      <c r="AV823" t="s"/>
      <c r="AW823" t="s"/>
      <c r="AX823" t="s"/>
      <c r="AY823" t="n">
        <v>2173721</v>
      </c>
      <c r="AZ823" t="s">
        <v>1390</v>
      </c>
      <c r="BA823" t="s"/>
      <c r="BB823" t="n">
        <v>631698</v>
      </c>
      <c r="BC823" t="n">
        <v>13.326508</v>
      </c>
      <c r="BD823" t="n">
        <v>52.507985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1</v>
      </c>
      <c r="E824" t="s">
        <v>1386</v>
      </c>
      <c r="F824" t="n">
        <v>1759935</v>
      </c>
      <c r="G824" t="s">
        <v>74</v>
      </c>
      <c r="H824" t="s">
        <v>75</v>
      </c>
      <c r="I824" t="s"/>
      <c r="J824" t="s">
        <v>74</v>
      </c>
      <c r="K824" t="n">
        <v>325.5</v>
      </c>
      <c r="L824" t="s">
        <v>76</v>
      </c>
      <c r="M824" t="s"/>
      <c r="N824" t="s">
        <v>1392</v>
      </c>
      <c r="O824" t="s">
        <v>78</v>
      </c>
      <c r="P824" t="s">
        <v>1388</v>
      </c>
      <c r="Q824" t="s"/>
      <c r="R824" t="s">
        <v>193</v>
      </c>
      <c r="S824" t="s">
        <v>1393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HYPERLINK("https://hotelmonitor-cachepage.eclerx.com/savepage/tk_15434950279560337_sr_2095.html","info")</f>
        <v/>
      </c>
      <c r="AA824" t="n">
        <v>276469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88</v>
      </c>
      <c r="AO824" t="s"/>
      <c r="AP824" t="n">
        <v>250</v>
      </c>
      <c r="AQ824" t="s">
        <v>89</v>
      </c>
      <c r="AR824" t="s"/>
      <c r="AS824" t="s"/>
      <c r="AT824" t="s">
        <v>90</v>
      </c>
      <c r="AU824" t="s"/>
      <c r="AV824" t="s"/>
      <c r="AW824" t="s"/>
      <c r="AX824" t="s"/>
      <c r="AY824" t="n">
        <v>2173721</v>
      </c>
      <c r="AZ824" t="s">
        <v>1390</v>
      </c>
      <c r="BA824" t="s"/>
      <c r="BB824" t="n">
        <v>631698</v>
      </c>
      <c r="BC824" t="n">
        <v>13.326508</v>
      </c>
      <c r="BD824" t="n">
        <v>52.507985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1</v>
      </c>
      <c r="E825" t="s">
        <v>1386</v>
      </c>
      <c r="F825" t="n">
        <v>1759935</v>
      </c>
      <c r="G825" t="s">
        <v>74</v>
      </c>
      <c r="H825" t="s">
        <v>75</v>
      </c>
      <c r="I825" t="s"/>
      <c r="J825" t="s">
        <v>74</v>
      </c>
      <c r="K825" t="n">
        <v>357</v>
      </c>
      <c r="L825" t="s">
        <v>76</v>
      </c>
      <c r="M825" t="s"/>
      <c r="N825" t="s">
        <v>1392</v>
      </c>
      <c r="O825" t="s">
        <v>78</v>
      </c>
      <c r="P825" t="s">
        <v>1388</v>
      </c>
      <c r="Q825" t="s"/>
      <c r="R825" t="s">
        <v>193</v>
      </c>
      <c r="S825" t="s">
        <v>1020</v>
      </c>
      <c r="T825" t="s">
        <v>82</v>
      </c>
      <c r="U825" t="s"/>
      <c r="V825" t="s">
        <v>83</v>
      </c>
      <c r="W825" t="s">
        <v>98</v>
      </c>
      <c r="X825" t="s"/>
      <c r="Y825" t="s">
        <v>85</v>
      </c>
      <c r="Z825">
        <f>HYPERLINK("https://hotelmonitor-cachepage.eclerx.com/savepage/tk_15434950279560337_sr_2095.html","info")</f>
        <v/>
      </c>
      <c r="AA825" t="n">
        <v>276469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88</v>
      </c>
      <c r="AO825" t="s"/>
      <c r="AP825" t="n">
        <v>250</v>
      </c>
      <c r="AQ825" t="s">
        <v>89</v>
      </c>
      <c r="AR825" t="s"/>
      <c r="AS825" t="s"/>
      <c r="AT825" t="s">
        <v>90</v>
      </c>
      <c r="AU825" t="s"/>
      <c r="AV825" t="s"/>
      <c r="AW825" t="s"/>
      <c r="AX825" t="s"/>
      <c r="AY825" t="n">
        <v>2173721</v>
      </c>
      <c r="AZ825" t="s">
        <v>1390</v>
      </c>
      <c r="BA825" t="s"/>
      <c r="BB825" t="n">
        <v>631698</v>
      </c>
      <c r="BC825" t="n">
        <v>13.326508</v>
      </c>
      <c r="BD825" t="n">
        <v>52.507985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1</v>
      </c>
      <c r="E826" t="s">
        <v>1386</v>
      </c>
      <c r="F826" t="n">
        <v>1759935</v>
      </c>
      <c r="G826" t="s">
        <v>74</v>
      </c>
      <c r="H826" t="s">
        <v>75</v>
      </c>
      <c r="I826" t="s"/>
      <c r="J826" t="s">
        <v>74</v>
      </c>
      <c r="K826" t="n">
        <v>446.25</v>
      </c>
      <c r="L826" t="s">
        <v>76</v>
      </c>
      <c r="M826" t="s"/>
      <c r="N826" t="s">
        <v>1387</v>
      </c>
      <c r="O826" t="s">
        <v>78</v>
      </c>
      <c r="P826" t="s">
        <v>1388</v>
      </c>
      <c r="Q826" t="s"/>
      <c r="R826" t="s">
        <v>193</v>
      </c>
      <c r="S826" t="s">
        <v>1394</v>
      </c>
      <c r="T826" t="s">
        <v>82</v>
      </c>
      <c r="U826" t="s"/>
      <c r="V826" t="s">
        <v>83</v>
      </c>
      <c r="W826" t="s">
        <v>98</v>
      </c>
      <c r="X826" t="s"/>
      <c r="Y826" t="s">
        <v>85</v>
      </c>
      <c r="Z826">
        <f>HYPERLINK("https://hotelmonitor-cachepage.eclerx.com/savepage/tk_15434950279560337_sr_2095.html","info")</f>
        <v/>
      </c>
      <c r="AA826" t="n">
        <v>276469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88</v>
      </c>
      <c r="AO826" t="s"/>
      <c r="AP826" t="n">
        <v>250</v>
      </c>
      <c r="AQ826" t="s">
        <v>89</v>
      </c>
      <c r="AR826" t="s"/>
      <c r="AS826" t="s"/>
      <c r="AT826" t="s">
        <v>90</v>
      </c>
      <c r="AU826" t="s"/>
      <c r="AV826" t="s"/>
      <c r="AW826" t="s"/>
      <c r="AX826" t="s"/>
      <c r="AY826" t="n">
        <v>2173721</v>
      </c>
      <c r="AZ826" t="s">
        <v>1390</v>
      </c>
      <c r="BA826" t="s"/>
      <c r="BB826" t="n">
        <v>631698</v>
      </c>
      <c r="BC826" t="n">
        <v>13.326508</v>
      </c>
      <c r="BD826" t="n">
        <v>52.507985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1</v>
      </c>
      <c r="E827" t="s">
        <v>1386</v>
      </c>
      <c r="F827" t="n">
        <v>1759935</v>
      </c>
      <c r="G827" t="s">
        <v>74</v>
      </c>
      <c r="H827" t="s">
        <v>75</v>
      </c>
      <c r="I827" t="s"/>
      <c r="J827" t="s">
        <v>74</v>
      </c>
      <c r="K827" t="n">
        <v>567</v>
      </c>
      <c r="L827" t="s">
        <v>76</v>
      </c>
      <c r="M827" t="s"/>
      <c r="N827" t="s">
        <v>1395</v>
      </c>
      <c r="O827" t="s">
        <v>78</v>
      </c>
      <c r="P827" t="s">
        <v>1388</v>
      </c>
      <c r="Q827" t="s"/>
      <c r="R827" t="s">
        <v>193</v>
      </c>
      <c r="S827" t="s">
        <v>1396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HYPERLINK("https://hotelmonitor-cachepage.eclerx.com/savepage/tk_15434950279560337_sr_2095.html","info")</f>
        <v/>
      </c>
      <c r="AA827" t="n">
        <v>276469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88</v>
      </c>
      <c r="AO827" t="s"/>
      <c r="AP827" t="n">
        <v>250</v>
      </c>
      <c r="AQ827" t="s">
        <v>89</v>
      </c>
      <c r="AR827" t="s"/>
      <c r="AS827" t="s"/>
      <c r="AT827" t="s">
        <v>90</v>
      </c>
      <c r="AU827" t="s"/>
      <c r="AV827" t="s"/>
      <c r="AW827" t="s"/>
      <c r="AX827" t="s"/>
      <c r="AY827" t="n">
        <v>2173721</v>
      </c>
      <c r="AZ827" t="s">
        <v>1390</v>
      </c>
      <c r="BA827" t="s"/>
      <c r="BB827" t="n">
        <v>631698</v>
      </c>
      <c r="BC827" t="n">
        <v>13.326508</v>
      </c>
      <c r="BD827" t="n">
        <v>52.507985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1</v>
      </c>
      <c r="E828" t="s">
        <v>1386</v>
      </c>
      <c r="F828" t="n">
        <v>1759935</v>
      </c>
      <c r="G828" t="s">
        <v>74</v>
      </c>
      <c r="H828" t="s">
        <v>75</v>
      </c>
      <c r="I828" t="s"/>
      <c r="J828" t="s">
        <v>74</v>
      </c>
      <c r="K828" t="n">
        <v>598.5</v>
      </c>
      <c r="L828" t="s">
        <v>76</v>
      </c>
      <c r="M828" t="s"/>
      <c r="N828" t="s">
        <v>1395</v>
      </c>
      <c r="O828" t="s">
        <v>78</v>
      </c>
      <c r="P828" t="s">
        <v>1388</v>
      </c>
      <c r="Q828" t="s"/>
      <c r="R828" t="s">
        <v>193</v>
      </c>
      <c r="S828" t="s">
        <v>1397</v>
      </c>
      <c r="T828" t="s">
        <v>82</v>
      </c>
      <c r="U828" t="s"/>
      <c r="V828" t="s">
        <v>83</v>
      </c>
      <c r="W828" t="s">
        <v>98</v>
      </c>
      <c r="X828" t="s"/>
      <c r="Y828" t="s">
        <v>85</v>
      </c>
      <c r="Z828">
        <f>HYPERLINK("https://hotelmonitor-cachepage.eclerx.com/savepage/tk_15434950279560337_sr_2095.html","info")</f>
        <v/>
      </c>
      <c r="AA828" t="n">
        <v>276469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88</v>
      </c>
      <c r="AO828" t="s"/>
      <c r="AP828" t="n">
        <v>250</v>
      </c>
      <c r="AQ828" t="s">
        <v>89</v>
      </c>
      <c r="AR828" t="s"/>
      <c r="AS828" t="s"/>
      <c r="AT828" t="s">
        <v>90</v>
      </c>
      <c r="AU828" t="s"/>
      <c r="AV828" t="s"/>
      <c r="AW828" t="s"/>
      <c r="AX828" t="s"/>
      <c r="AY828" t="n">
        <v>2173721</v>
      </c>
      <c r="AZ828" t="s">
        <v>1390</v>
      </c>
      <c r="BA828" t="s"/>
      <c r="BB828" t="n">
        <v>631698</v>
      </c>
      <c r="BC828" t="n">
        <v>13.326508</v>
      </c>
      <c r="BD828" t="n">
        <v>52.507985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1</v>
      </c>
      <c r="E829" t="s">
        <v>1398</v>
      </c>
      <c r="F829" t="n">
        <v>2970437</v>
      </c>
      <c r="G829" t="s">
        <v>74</v>
      </c>
      <c r="H829" t="s">
        <v>75</v>
      </c>
      <c r="I829" t="s"/>
      <c r="J829" t="s">
        <v>74</v>
      </c>
      <c r="K829" t="n">
        <v>169</v>
      </c>
      <c r="L829" t="s">
        <v>76</v>
      </c>
      <c r="M829" t="s"/>
      <c r="N829" t="s">
        <v>1399</v>
      </c>
      <c r="O829" t="s">
        <v>78</v>
      </c>
      <c r="P829" t="s">
        <v>1400</v>
      </c>
      <c r="Q829" t="s"/>
      <c r="R829" t="s">
        <v>80</v>
      </c>
      <c r="S829" t="s">
        <v>683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HYPERLINK("https://hotelmonitor-cachepage.eclerx.com/savepage/tk_15434948793536513_sr_2095.html","info")</f>
        <v/>
      </c>
      <c r="AA829" t="n">
        <v>476322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88</v>
      </c>
      <c r="AO829" t="s"/>
      <c r="AP829" t="n">
        <v>164</v>
      </c>
      <c r="AQ829" t="s">
        <v>89</v>
      </c>
      <c r="AR829" t="s"/>
      <c r="AS829" t="s"/>
      <c r="AT829" t="s">
        <v>90</v>
      </c>
      <c r="AU829" t="s"/>
      <c r="AV829" t="s"/>
      <c r="AW829" t="s"/>
      <c r="AX829" t="s"/>
      <c r="AY829" t="n">
        <v>2366109</v>
      </c>
      <c r="AZ829" t="s">
        <v>1401</v>
      </c>
      <c r="BA829" t="s"/>
      <c r="BB829" t="n">
        <v>765336</v>
      </c>
      <c r="BC829" t="n">
        <v>13.400854</v>
      </c>
      <c r="BD829" t="n">
        <v>52.523103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1</v>
      </c>
      <c r="E830" t="s">
        <v>1398</v>
      </c>
      <c r="F830" t="n">
        <v>2970437</v>
      </c>
      <c r="G830" t="s">
        <v>74</v>
      </c>
      <c r="H830" t="s">
        <v>75</v>
      </c>
      <c r="I830" t="s"/>
      <c r="J830" t="s">
        <v>74</v>
      </c>
      <c r="K830" t="n">
        <v>169</v>
      </c>
      <c r="L830" t="s">
        <v>76</v>
      </c>
      <c r="M830" t="s"/>
      <c r="N830" t="s">
        <v>1237</v>
      </c>
      <c r="O830" t="s">
        <v>78</v>
      </c>
      <c r="P830" t="s">
        <v>1400</v>
      </c>
      <c r="Q830" t="s"/>
      <c r="R830" t="s">
        <v>80</v>
      </c>
      <c r="S830" t="s">
        <v>683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HYPERLINK("https://hotelmonitor-cachepage.eclerx.com/savepage/tk_15434948793536513_sr_2095.html","info")</f>
        <v/>
      </c>
      <c r="AA830" t="n">
        <v>476322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88</v>
      </c>
      <c r="AO830" t="s"/>
      <c r="AP830" t="n">
        <v>164</v>
      </c>
      <c r="AQ830" t="s">
        <v>89</v>
      </c>
      <c r="AR830" t="s"/>
      <c r="AS830" t="s"/>
      <c r="AT830" t="s">
        <v>90</v>
      </c>
      <c r="AU830" t="s"/>
      <c r="AV830" t="s"/>
      <c r="AW830" t="s"/>
      <c r="AX830" t="s"/>
      <c r="AY830" t="n">
        <v>2366109</v>
      </c>
      <c r="AZ830" t="s">
        <v>1401</v>
      </c>
      <c r="BA830" t="s"/>
      <c r="BB830" t="n">
        <v>765336</v>
      </c>
      <c r="BC830" t="n">
        <v>13.400854</v>
      </c>
      <c r="BD830" t="n">
        <v>52.523103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1</v>
      </c>
      <c r="E831" t="s">
        <v>1402</v>
      </c>
      <c r="F831" t="n">
        <v>76853</v>
      </c>
      <c r="G831" t="s">
        <v>74</v>
      </c>
      <c r="H831" t="s">
        <v>75</v>
      </c>
      <c r="I831" t="s"/>
      <c r="J831" t="s">
        <v>74</v>
      </c>
      <c r="K831" t="n">
        <v>159</v>
      </c>
      <c r="L831" t="s">
        <v>76</v>
      </c>
      <c r="M831" t="s"/>
      <c r="N831" t="s">
        <v>1403</v>
      </c>
      <c r="O831" t="s">
        <v>78</v>
      </c>
      <c r="P831" t="s">
        <v>1404</v>
      </c>
      <c r="Q831" t="s"/>
      <c r="R831" t="s">
        <v>109</v>
      </c>
      <c r="S831" t="s">
        <v>320</v>
      </c>
      <c r="T831" t="s">
        <v>82</v>
      </c>
      <c r="U831" t="s"/>
      <c r="V831" t="s">
        <v>83</v>
      </c>
      <c r="W831" t="s">
        <v>98</v>
      </c>
      <c r="X831" t="s"/>
      <c r="Y831" t="s">
        <v>85</v>
      </c>
      <c r="Z831">
        <f>HYPERLINK("https://hotelmonitor-cachepage.eclerx.com/savepage/tk_15434949328333962_sr_2095.html","info")</f>
        <v/>
      </c>
      <c r="AA831" t="n">
        <v>22619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88</v>
      </c>
      <c r="AO831" t="s"/>
      <c r="AP831" t="n">
        <v>196</v>
      </c>
      <c r="AQ831" t="s">
        <v>89</v>
      </c>
      <c r="AR831" t="s"/>
      <c r="AS831" t="s"/>
      <c r="AT831" t="s">
        <v>90</v>
      </c>
      <c r="AU831" t="s"/>
      <c r="AV831" t="s"/>
      <c r="AW831" t="s"/>
      <c r="AX831" t="s"/>
      <c r="AY831" t="n">
        <v>230894</v>
      </c>
      <c r="AZ831" t="s">
        <v>1405</v>
      </c>
      <c r="BA831" t="s"/>
      <c r="BB831" t="n">
        <v>44442</v>
      </c>
      <c r="BC831" t="n">
        <v>13.449097</v>
      </c>
      <c r="BD831" t="n">
        <v>52.511425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1</v>
      </c>
      <c r="E832" t="s">
        <v>1402</v>
      </c>
      <c r="F832" t="n">
        <v>76853</v>
      </c>
      <c r="G832" t="s">
        <v>74</v>
      </c>
      <c r="H832" t="s">
        <v>75</v>
      </c>
      <c r="I832" t="s"/>
      <c r="J832" t="s">
        <v>74</v>
      </c>
      <c r="K832" t="n">
        <v>169</v>
      </c>
      <c r="L832" t="s">
        <v>76</v>
      </c>
      <c r="M832" t="s"/>
      <c r="N832" t="s">
        <v>723</v>
      </c>
      <c r="O832" t="s">
        <v>78</v>
      </c>
      <c r="P832" t="s">
        <v>1404</v>
      </c>
      <c r="Q832" t="s"/>
      <c r="R832" t="s">
        <v>109</v>
      </c>
      <c r="S832" t="s">
        <v>683</v>
      </c>
      <c r="T832" t="s">
        <v>82</v>
      </c>
      <c r="U832" t="s"/>
      <c r="V832" t="s">
        <v>83</v>
      </c>
      <c r="W832" t="s">
        <v>98</v>
      </c>
      <c r="X832" t="s"/>
      <c r="Y832" t="s">
        <v>85</v>
      </c>
      <c r="Z832">
        <f>HYPERLINK("https://hotelmonitor-cachepage.eclerx.com/savepage/tk_15434949328333962_sr_2095.html","info")</f>
        <v/>
      </c>
      <c r="AA832" t="n">
        <v>22619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88</v>
      </c>
      <c r="AO832" t="s"/>
      <c r="AP832" t="n">
        <v>196</v>
      </c>
      <c r="AQ832" t="s">
        <v>89</v>
      </c>
      <c r="AR832" t="s"/>
      <c r="AS832" t="s"/>
      <c r="AT832" t="s">
        <v>90</v>
      </c>
      <c r="AU832" t="s"/>
      <c r="AV832" t="s"/>
      <c r="AW832" t="s"/>
      <c r="AX832" t="s"/>
      <c r="AY832" t="n">
        <v>230894</v>
      </c>
      <c r="AZ832" t="s">
        <v>1405</v>
      </c>
      <c r="BA832" t="s"/>
      <c r="BB832" t="n">
        <v>44442</v>
      </c>
      <c r="BC832" t="n">
        <v>13.449097</v>
      </c>
      <c r="BD832" t="n">
        <v>52.511425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1</v>
      </c>
      <c r="E833" t="s">
        <v>1402</v>
      </c>
      <c r="F833" t="n">
        <v>76853</v>
      </c>
      <c r="G833" t="s">
        <v>74</v>
      </c>
      <c r="H833" t="s">
        <v>75</v>
      </c>
      <c r="I833" t="s"/>
      <c r="J833" t="s">
        <v>74</v>
      </c>
      <c r="K833" t="n">
        <v>179</v>
      </c>
      <c r="L833" t="s">
        <v>76</v>
      </c>
      <c r="M833" t="s"/>
      <c r="N833" t="s">
        <v>1406</v>
      </c>
      <c r="O833" t="s">
        <v>78</v>
      </c>
      <c r="P833" t="s">
        <v>1404</v>
      </c>
      <c r="Q833" t="s"/>
      <c r="R833" t="s">
        <v>109</v>
      </c>
      <c r="S833" t="s">
        <v>702</v>
      </c>
      <c r="T833" t="s">
        <v>82</v>
      </c>
      <c r="U833" t="s"/>
      <c r="V833" t="s">
        <v>83</v>
      </c>
      <c r="W833" t="s">
        <v>98</v>
      </c>
      <c r="X833" t="s"/>
      <c r="Y833" t="s">
        <v>85</v>
      </c>
      <c r="Z833">
        <f>HYPERLINK("https://hotelmonitor-cachepage.eclerx.com/savepage/tk_15434949328333962_sr_2095.html","info")</f>
        <v/>
      </c>
      <c r="AA833" t="n">
        <v>22619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88</v>
      </c>
      <c r="AO833" t="s"/>
      <c r="AP833" t="n">
        <v>196</v>
      </c>
      <c r="AQ833" t="s">
        <v>89</v>
      </c>
      <c r="AR833" t="s"/>
      <c r="AS833" t="s"/>
      <c r="AT833" t="s">
        <v>90</v>
      </c>
      <c r="AU833" t="s"/>
      <c r="AV833" t="s"/>
      <c r="AW833" t="s"/>
      <c r="AX833" t="s"/>
      <c r="AY833" t="n">
        <v>230894</v>
      </c>
      <c r="AZ833" t="s">
        <v>1405</v>
      </c>
      <c r="BA833" t="s"/>
      <c r="BB833" t="n">
        <v>44442</v>
      </c>
      <c r="BC833" t="n">
        <v>13.449097</v>
      </c>
      <c r="BD833" t="n">
        <v>52.511425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1</v>
      </c>
      <c r="E834" t="s">
        <v>1402</v>
      </c>
      <c r="F834" t="n">
        <v>76853</v>
      </c>
      <c r="G834" t="s">
        <v>74</v>
      </c>
      <c r="H834" t="s">
        <v>75</v>
      </c>
      <c r="I834" t="s"/>
      <c r="J834" t="s">
        <v>74</v>
      </c>
      <c r="K834" t="n">
        <v>184</v>
      </c>
      <c r="L834" t="s">
        <v>76</v>
      </c>
      <c r="M834" t="s"/>
      <c r="N834" t="s">
        <v>266</v>
      </c>
      <c r="O834" t="s">
        <v>78</v>
      </c>
      <c r="P834" t="s">
        <v>1404</v>
      </c>
      <c r="Q834" t="s"/>
      <c r="R834" t="s">
        <v>109</v>
      </c>
      <c r="S834" t="s">
        <v>894</v>
      </c>
      <c r="T834" t="s">
        <v>82</v>
      </c>
      <c r="U834" t="s"/>
      <c r="V834" t="s">
        <v>83</v>
      </c>
      <c r="W834" t="s">
        <v>98</v>
      </c>
      <c r="X834" t="s"/>
      <c r="Y834" t="s">
        <v>85</v>
      </c>
      <c r="Z834">
        <f>HYPERLINK("https://hotelmonitor-cachepage.eclerx.com/savepage/tk_15434949328333962_sr_2095.html","info")</f>
        <v/>
      </c>
      <c r="AA834" t="n">
        <v>22619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88</v>
      </c>
      <c r="AO834" t="s"/>
      <c r="AP834" t="n">
        <v>196</v>
      </c>
      <c r="AQ834" t="s">
        <v>89</v>
      </c>
      <c r="AR834" t="s"/>
      <c r="AS834" t="s"/>
      <c r="AT834" t="s">
        <v>90</v>
      </c>
      <c r="AU834" t="s"/>
      <c r="AV834" t="s"/>
      <c r="AW834" t="s"/>
      <c r="AX834" t="s"/>
      <c r="AY834" t="n">
        <v>230894</v>
      </c>
      <c r="AZ834" t="s">
        <v>1405</v>
      </c>
      <c r="BA834" t="s"/>
      <c r="BB834" t="n">
        <v>44442</v>
      </c>
      <c r="BC834" t="n">
        <v>13.449097</v>
      </c>
      <c r="BD834" t="n">
        <v>52.511425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1</v>
      </c>
      <c r="E835" t="s">
        <v>1407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125</v>
      </c>
      <c r="L835" t="s">
        <v>76</v>
      </c>
      <c r="M835" t="s"/>
      <c r="N835" t="s">
        <v>259</v>
      </c>
      <c r="O835" t="s">
        <v>78</v>
      </c>
      <c r="P835" t="s">
        <v>1407</v>
      </c>
      <c r="Q835" t="s"/>
      <c r="R835" t="s">
        <v>109</v>
      </c>
      <c r="S835" t="s">
        <v>159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HYPERLINK("https://hotelmonitor-cachepage.eclerx.com/savepage/tk_15434946904439108_sr_2095.html","info")</f>
        <v/>
      </c>
      <c r="AA835" t="n">
        <v>-2667993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88</v>
      </c>
      <c r="AO835" t="s"/>
      <c r="AP835" t="n">
        <v>57</v>
      </c>
      <c r="AQ835" t="s">
        <v>89</v>
      </c>
      <c r="AR835" t="s"/>
      <c r="AS835" t="s"/>
      <c r="AT835" t="s">
        <v>90</v>
      </c>
      <c r="AU835" t="s"/>
      <c r="AV835" t="s"/>
      <c r="AW835" t="s"/>
      <c r="AX835" t="s"/>
      <c r="AY835" t="n">
        <v>2667993</v>
      </c>
      <c r="AZ835" t="s">
        <v>1408</v>
      </c>
      <c r="BA835" t="s"/>
      <c r="BB835" t="n">
        <v>82271</v>
      </c>
      <c r="BC835" t="n">
        <v>13.329313</v>
      </c>
      <c r="BD835" t="n">
        <v>52.52335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1</v>
      </c>
      <c r="E836" t="s">
        <v>1409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94.91</v>
      </c>
      <c r="L836" t="s">
        <v>76</v>
      </c>
      <c r="M836" t="s"/>
      <c r="N836" t="s">
        <v>121</v>
      </c>
      <c r="O836" t="s">
        <v>78</v>
      </c>
      <c r="P836" t="s">
        <v>1409</v>
      </c>
      <c r="Q836" t="s"/>
      <c r="R836" t="s">
        <v>80</v>
      </c>
      <c r="S836" t="s">
        <v>1410</v>
      </c>
      <c r="T836" t="s">
        <v>82</v>
      </c>
      <c r="U836" t="s"/>
      <c r="V836" t="s">
        <v>83</v>
      </c>
      <c r="W836" t="s">
        <v>98</v>
      </c>
      <c r="X836" t="s"/>
      <c r="Y836" t="s">
        <v>85</v>
      </c>
      <c r="Z836">
        <f>HYPERLINK("https://hotelmonitor-cachepage.eclerx.com/savepage/tk_15434949006771712_sr_2095.html","info")</f>
        <v/>
      </c>
      <c r="AA836" t="n">
        <v>-2071723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88</v>
      </c>
      <c r="AO836" t="s"/>
      <c r="AP836" t="n">
        <v>176</v>
      </c>
      <c r="AQ836" t="s">
        <v>89</v>
      </c>
      <c r="AR836" t="s"/>
      <c r="AS836" t="s"/>
      <c r="AT836" t="s">
        <v>90</v>
      </c>
      <c r="AU836" t="s"/>
      <c r="AV836" t="s"/>
      <c r="AW836" t="s"/>
      <c r="AX836" t="s"/>
      <c r="AY836" t="n">
        <v>2071723</v>
      </c>
      <c r="AZ836" t="s">
        <v>1411</v>
      </c>
      <c r="BA836" t="s"/>
      <c r="BB836" t="n">
        <v>586925</v>
      </c>
      <c r="BC836" t="n">
        <v>13.57183</v>
      </c>
      <c r="BD836" t="n">
        <v>52.5454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1</v>
      </c>
      <c r="E837" t="s">
        <v>1412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169</v>
      </c>
      <c r="L837" t="s">
        <v>76</v>
      </c>
      <c r="M837" t="s"/>
      <c r="N837" t="s">
        <v>169</v>
      </c>
      <c r="O837" t="s">
        <v>78</v>
      </c>
      <c r="P837" t="s">
        <v>1412</v>
      </c>
      <c r="Q837" t="s"/>
      <c r="R837" t="s">
        <v>109</v>
      </c>
      <c r="S837" t="s">
        <v>683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HYPERLINK("https://hotelmonitor-cachepage.eclerx.com/savepage/tk_15434948085484152_sr_2095.html","info")</f>
        <v/>
      </c>
      <c r="AA837" t="n">
        <v>-2071688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88</v>
      </c>
      <c r="AO837" t="s"/>
      <c r="AP837" t="n">
        <v>123</v>
      </c>
      <c r="AQ837" t="s">
        <v>89</v>
      </c>
      <c r="AR837" t="s"/>
      <c r="AS837" t="s"/>
      <c r="AT837" t="s">
        <v>90</v>
      </c>
      <c r="AU837" t="s"/>
      <c r="AV837" t="s"/>
      <c r="AW837" t="s"/>
      <c r="AX837" t="s"/>
      <c r="AY837" t="n">
        <v>2071688</v>
      </c>
      <c r="AZ837" t="s">
        <v>1413</v>
      </c>
      <c r="BA837" t="s"/>
      <c r="BB837" t="n">
        <v>421941</v>
      </c>
      <c r="BC837" t="n">
        <v>13.423254</v>
      </c>
      <c r="BD837" t="n">
        <v>52.527514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1</v>
      </c>
      <c r="E838" t="s">
        <v>1412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179</v>
      </c>
      <c r="L838" t="s">
        <v>76</v>
      </c>
      <c r="M838" t="s"/>
      <c r="N838" t="s">
        <v>259</v>
      </c>
      <c r="O838" t="s">
        <v>78</v>
      </c>
      <c r="P838" t="s">
        <v>1412</v>
      </c>
      <c r="Q838" t="s"/>
      <c r="R838" t="s">
        <v>109</v>
      </c>
      <c r="S838" t="s">
        <v>702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HYPERLINK("https://hotelmonitor-cachepage.eclerx.com/savepage/tk_15434948085484152_sr_2095.html","info")</f>
        <v/>
      </c>
      <c r="AA838" t="n">
        <v>-2071688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88</v>
      </c>
      <c r="AO838" t="s"/>
      <c r="AP838" t="n">
        <v>123</v>
      </c>
      <c r="AQ838" t="s">
        <v>89</v>
      </c>
      <c r="AR838" t="s"/>
      <c r="AS838" t="s"/>
      <c r="AT838" t="s">
        <v>90</v>
      </c>
      <c r="AU838" t="s"/>
      <c r="AV838" t="s"/>
      <c r="AW838" t="s"/>
      <c r="AX838" t="s"/>
      <c r="AY838" t="n">
        <v>2071688</v>
      </c>
      <c r="AZ838" t="s">
        <v>1413</v>
      </c>
      <c r="BA838" t="s"/>
      <c r="BB838" t="n">
        <v>421941</v>
      </c>
      <c r="BC838" t="n">
        <v>13.423254</v>
      </c>
      <c r="BD838" t="n">
        <v>52.527514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1</v>
      </c>
      <c r="E839" t="s">
        <v>1412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205</v>
      </c>
      <c r="L839" t="s">
        <v>76</v>
      </c>
      <c r="M839" t="s"/>
      <c r="N839" t="s">
        <v>1414</v>
      </c>
      <c r="O839" t="s">
        <v>78</v>
      </c>
      <c r="P839" t="s">
        <v>1412</v>
      </c>
      <c r="Q839" t="s"/>
      <c r="R839" t="s">
        <v>109</v>
      </c>
      <c r="S839" t="s">
        <v>933</v>
      </c>
      <c r="T839" t="s">
        <v>82</v>
      </c>
      <c r="U839" t="s"/>
      <c r="V839" t="s">
        <v>83</v>
      </c>
      <c r="W839" t="s">
        <v>98</v>
      </c>
      <c r="X839" t="s"/>
      <c r="Y839" t="s">
        <v>85</v>
      </c>
      <c r="Z839">
        <f>HYPERLINK("https://hotelmonitor-cachepage.eclerx.com/savepage/tk_15434948085484152_sr_2095.html","info")</f>
        <v/>
      </c>
      <c r="AA839" t="n">
        <v>-2071688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88</v>
      </c>
      <c r="AO839" t="s"/>
      <c r="AP839" t="n">
        <v>123</v>
      </c>
      <c r="AQ839" t="s">
        <v>89</v>
      </c>
      <c r="AR839" t="s"/>
      <c r="AS839" t="s"/>
      <c r="AT839" t="s">
        <v>90</v>
      </c>
      <c r="AU839" t="s"/>
      <c r="AV839" t="s"/>
      <c r="AW839" t="s"/>
      <c r="AX839" t="s"/>
      <c r="AY839" t="n">
        <v>2071688</v>
      </c>
      <c r="AZ839" t="s">
        <v>1413</v>
      </c>
      <c r="BA839" t="s"/>
      <c r="BB839" t="n">
        <v>421941</v>
      </c>
      <c r="BC839" t="n">
        <v>13.423254</v>
      </c>
      <c r="BD839" t="n">
        <v>52.527514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1</v>
      </c>
      <c r="E840" t="s">
        <v>1415</v>
      </c>
      <c r="F840" t="n">
        <v>1273087</v>
      </c>
      <c r="G840" t="s">
        <v>74</v>
      </c>
      <c r="H840" t="s">
        <v>75</v>
      </c>
      <c r="I840" t="s"/>
      <c r="J840" t="s">
        <v>74</v>
      </c>
      <c r="K840" t="n">
        <v>430.5</v>
      </c>
      <c r="L840" t="s">
        <v>76</v>
      </c>
      <c r="M840" t="s"/>
      <c r="N840" t="s">
        <v>1416</v>
      </c>
      <c r="O840" t="s">
        <v>78</v>
      </c>
      <c r="P840" t="s">
        <v>1417</v>
      </c>
      <c r="Q840" t="s"/>
      <c r="R840" t="s">
        <v>193</v>
      </c>
      <c r="S840" t="s">
        <v>1418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HYPERLINK("https://hotelmonitor-cachepage.eclerx.com/savepage/tk_15434950118418984_sr_2095.html","info")</f>
        <v/>
      </c>
      <c r="AA840" t="n">
        <v>191200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88</v>
      </c>
      <c r="AO840" t="s"/>
      <c r="AP840" t="n">
        <v>240</v>
      </c>
      <c r="AQ840" t="s">
        <v>89</v>
      </c>
      <c r="AR840" t="s"/>
      <c r="AS840" t="s"/>
      <c r="AT840" t="s">
        <v>90</v>
      </c>
      <c r="AU840" t="s"/>
      <c r="AV840" t="s"/>
      <c r="AW840" t="s"/>
      <c r="AX840" t="s"/>
      <c r="AY840" t="n">
        <v>1282974</v>
      </c>
      <c r="AZ840" t="s">
        <v>1419</v>
      </c>
      <c r="BA840" t="s"/>
      <c r="BB840" t="n">
        <v>550426</v>
      </c>
      <c r="BC840" t="n">
        <v>13.332865</v>
      </c>
      <c r="BD840" t="n">
        <v>52.505588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1</v>
      </c>
      <c r="E841" t="s">
        <v>1415</v>
      </c>
      <c r="F841" t="n">
        <v>1273087</v>
      </c>
      <c r="G841" t="s">
        <v>74</v>
      </c>
      <c r="H841" t="s">
        <v>75</v>
      </c>
      <c r="I841" t="s"/>
      <c r="J841" t="s">
        <v>74</v>
      </c>
      <c r="K841" t="n">
        <v>430.5</v>
      </c>
      <c r="L841" t="s">
        <v>76</v>
      </c>
      <c r="M841" t="s"/>
      <c r="N841" t="s">
        <v>1420</v>
      </c>
      <c r="O841" t="s">
        <v>78</v>
      </c>
      <c r="P841" t="s">
        <v>1417</v>
      </c>
      <c r="Q841" t="s"/>
      <c r="R841" t="s">
        <v>193</v>
      </c>
      <c r="S841" t="s">
        <v>1418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HYPERLINK("https://hotelmonitor-cachepage.eclerx.com/savepage/tk_15434950118418984_sr_2095.html","info")</f>
        <v/>
      </c>
      <c r="AA841" t="n">
        <v>191200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88</v>
      </c>
      <c r="AO841" t="s"/>
      <c r="AP841" t="n">
        <v>240</v>
      </c>
      <c r="AQ841" t="s">
        <v>89</v>
      </c>
      <c r="AR841" t="s"/>
      <c r="AS841" t="s"/>
      <c r="AT841" t="s">
        <v>90</v>
      </c>
      <c r="AU841" t="s"/>
      <c r="AV841" t="s"/>
      <c r="AW841" t="s"/>
      <c r="AX841" t="s"/>
      <c r="AY841" t="n">
        <v>1282974</v>
      </c>
      <c r="AZ841" t="s">
        <v>1419</v>
      </c>
      <c r="BA841" t="s"/>
      <c r="BB841" t="n">
        <v>550426</v>
      </c>
      <c r="BC841" t="n">
        <v>13.332865</v>
      </c>
      <c r="BD841" t="n">
        <v>52.505588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1</v>
      </c>
      <c r="E842" t="s">
        <v>1415</v>
      </c>
      <c r="F842" t="n">
        <v>1273087</v>
      </c>
      <c r="G842" t="s">
        <v>74</v>
      </c>
      <c r="H842" t="s">
        <v>75</v>
      </c>
      <c r="I842" t="s"/>
      <c r="J842" t="s">
        <v>74</v>
      </c>
      <c r="K842" t="n">
        <v>489.3</v>
      </c>
      <c r="L842" t="s">
        <v>76</v>
      </c>
      <c r="M842" t="s"/>
      <c r="N842" t="s">
        <v>1416</v>
      </c>
      <c r="O842" t="s">
        <v>78</v>
      </c>
      <c r="P842" t="s">
        <v>1417</v>
      </c>
      <c r="Q842" t="s"/>
      <c r="R842" t="s">
        <v>193</v>
      </c>
      <c r="S842" t="s">
        <v>1421</v>
      </c>
      <c r="T842" t="s">
        <v>82</v>
      </c>
      <c r="U842" t="s"/>
      <c r="V842" t="s">
        <v>83</v>
      </c>
      <c r="W842" t="s">
        <v>98</v>
      </c>
      <c r="X842" t="s"/>
      <c r="Y842" t="s">
        <v>85</v>
      </c>
      <c r="Z842">
        <f>HYPERLINK("https://hotelmonitor-cachepage.eclerx.com/savepage/tk_15434950118418984_sr_2095.html","info")</f>
        <v/>
      </c>
      <c r="AA842" t="n">
        <v>191200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88</v>
      </c>
      <c r="AO842" t="s"/>
      <c r="AP842" t="n">
        <v>240</v>
      </c>
      <c r="AQ842" t="s">
        <v>89</v>
      </c>
      <c r="AR842" t="s"/>
      <c r="AS842" t="s"/>
      <c r="AT842" t="s">
        <v>90</v>
      </c>
      <c r="AU842" t="s"/>
      <c r="AV842" t="s"/>
      <c r="AW842" t="s"/>
      <c r="AX842" t="s"/>
      <c r="AY842" t="n">
        <v>1282974</v>
      </c>
      <c r="AZ842" t="s">
        <v>1419</v>
      </c>
      <c r="BA842" t="s"/>
      <c r="BB842" t="n">
        <v>550426</v>
      </c>
      <c r="BC842" t="n">
        <v>13.332865</v>
      </c>
      <c r="BD842" t="n">
        <v>52.505588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1</v>
      </c>
      <c r="E843" t="s">
        <v>1415</v>
      </c>
      <c r="F843" t="n">
        <v>1273087</v>
      </c>
      <c r="G843" t="s">
        <v>74</v>
      </c>
      <c r="H843" t="s">
        <v>75</v>
      </c>
      <c r="I843" t="s"/>
      <c r="J843" t="s">
        <v>74</v>
      </c>
      <c r="K843" t="n">
        <v>489.3</v>
      </c>
      <c r="L843" t="s">
        <v>76</v>
      </c>
      <c r="M843" t="s"/>
      <c r="N843" t="s">
        <v>1420</v>
      </c>
      <c r="O843" t="s">
        <v>78</v>
      </c>
      <c r="P843" t="s">
        <v>1417</v>
      </c>
      <c r="Q843" t="s"/>
      <c r="R843" t="s">
        <v>193</v>
      </c>
      <c r="S843" t="s">
        <v>1421</v>
      </c>
      <c r="T843" t="s">
        <v>82</v>
      </c>
      <c r="U843" t="s"/>
      <c r="V843" t="s">
        <v>83</v>
      </c>
      <c r="W843" t="s">
        <v>98</v>
      </c>
      <c r="X843" t="s"/>
      <c r="Y843" t="s">
        <v>85</v>
      </c>
      <c r="Z843">
        <f>HYPERLINK("https://hotelmonitor-cachepage.eclerx.com/savepage/tk_15434950118418984_sr_2095.html","info")</f>
        <v/>
      </c>
      <c r="AA843" t="n">
        <v>191200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88</v>
      </c>
      <c r="AO843" t="s"/>
      <c r="AP843" t="n">
        <v>240</v>
      </c>
      <c r="AQ843" t="s">
        <v>89</v>
      </c>
      <c r="AR843" t="s"/>
      <c r="AS843" t="s"/>
      <c r="AT843" t="s">
        <v>90</v>
      </c>
      <c r="AU843" t="s"/>
      <c r="AV843" t="s"/>
      <c r="AW843" t="s"/>
      <c r="AX843" t="s"/>
      <c r="AY843" t="n">
        <v>1282974</v>
      </c>
      <c r="AZ843" t="s">
        <v>1419</v>
      </c>
      <c r="BA843" t="s"/>
      <c r="BB843" t="n">
        <v>550426</v>
      </c>
      <c r="BC843" t="n">
        <v>13.332865</v>
      </c>
      <c r="BD843" t="n">
        <v>52.505588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1</v>
      </c>
      <c r="E844" t="s">
        <v>1415</v>
      </c>
      <c r="F844" t="n">
        <v>1273087</v>
      </c>
      <c r="G844" t="s">
        <v>74</v>
      </c>
      <c r="H844" t="s">
        <v>75</v>
      </c>
      <c r="I844" t="s"/>
      <c r="J844" t="s">
        <v>74</v>
      </c>
      <c r="K844" t="n">
        <v>519.75</v>
      </c>
      <c r="L844" t="s">
        <v>76</v>
      </c>
      <c r="M844" t="s"/>
      <c r="N844" t="s">
        <v>1422</v>
      </c>
      <c r="O844" t="s">
        <v>78</v>
      </c>
      <c r="P844" t="s">
        <v>1417</v>
      </c>
      <c r="Q844" t="s"/>
      <c r="R844" t="s">
        <v>193</v>
      </c>
      <c r="S844" t="s">
        <v>1423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HYPERLINK("https://hotelmonitor-cachepage.eclerx.com/savepage/tk_15434950118418984_sr_2095.html","info")</f>
        <v/>
      </c>
      <c r="AA844" t="n">
        <v>191200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88</v>
      </c>
      <c r="AO844" t="s"/>
      <c r="AP844" t="n">
        <v>240</v>
      </c>
      <c r="AQ844" t="s">
        <v>89</v>
      </c>
      <c r="AR844" t="s"/>
      <c r="AS844" t="s"/>
      <c r="AT844" t="s">
        <v>90</v>
      </c>
      <c r="AU844" t="s"/>
      <c r="AV844" t="s"/>
      <c r="AW844" t="s"/>
      <c r="AX844" t="s"/>
      <c r="AY844" t="n">
        <v>1282974</v>
      </c>
      <c r="AZ844" t="s">
        <v>1419</v>
      </c>
      <c r="BA844" t="s"/>
      <c r="BB844" t="n">
        <v>550426</v>
      </c>
      <c r="BC844" t="n">
        <v>13.332865</v>
      </c>
      <c r="BD844" t="n">
        <v>52.505588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1</v>
      </c>
      <c r="E845" t="s">
        <v>1415</v>
      </c>
      <c r="F845" t="n">
        <v>1273087</v>
      </c>
      <c r="G845" t="s">
        <v>74</v>
      </c>
      <c r="H845" t="s">
        <v>75</v>
      </c>
      <c r="I845" t="s"/>
      <c r="J845" t="s">
        <v>74</v>
      </c>
      <c r="K845" t="n">
        <v>519.75</v>
      </c>
      <c r="L845" t="s">
        <v>76</v>
      </c>
      <c r="M845" t="s"/>
      <c r="N845" t="s">
        <v>1424</v>
      </c>
      <c r="O845" t="s">
        <v>78</v>
      </c>
      <c r="P845" t="s">
        <v>1417</v>
      </c>
      <c r="Q845" t="s"/>
      <c r="R845" t="s">
        <v>193</v>
      </c>
      <c r="S845" t="s">
        <v>1423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HYPERLINK("https://hotelmonitor-cachepage.eclerx.com/savepage/tk_15434950118418984_sr_2095.html","info")</f>
        <v/>
      </c>
      <c r="AA845" t="n">
        <v>191200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88</v>
      </c>
      <c r="AO845" t="s"/>
      <c r="AP845" t="n">
        <v>240</v>
      </c>
      <c r="AQ845" t="s">
        <v>89</v>
      </c>
      <c r="AR845" t="s"/>
      <c r="AS845" t="s"/>
      <c r="AT845" t="s">
        <v>90</v>
      </c>
      <c r="AU845" t="s"/>
      <c r="AV845" t="s"/>
      <c r="AW845" t="s"/>
      <c r="AX845" t="s"/>
      <c r="AY845" t="n">
        <v>1282974</v>
      </c>
      <c r="AZ845" t="s">
        <v>1419</v>
      </c>
      <c r="BA845" t="s"/>
      <c r="BB845" t="n">
        <v>550426</v>
      </c>
      <c r="BC845" t="n">
        <v>13.332865</v>
      </c>
      <c r="BD845" t="n">
        <v>52.505588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1</v>
      </c>
      <c r="E846" t="s">
        <v>1415</v>
      </c>
      <c r="F846" t="n">
        <v>1273087</v>
      </c>
      <c r="G846" t="s">
        <v>74</v>
      </c>
      <c r="H846" t="s">
        <v>75</v>
      </c>
      <c r="I846" t="s"/>
      <c r="J846" t="s">
        <v>74</v>
      </c>
      <c r="K846" t="n">
        <v>578.55</v>
      </c>
      <c r="L846" t="s">
        <v>76</v>
      </c>
      <c r="M846" t="s"/>
      <c r="N846" t="s">
        <v>1422</v>
      </c>
      <c r="O846" t="s">
        <v>78</v>
      </c>
      <c r="P846" t="s">
        <v>1417</v>
      </c>
      <c r="Q846" t="s"/>
      <c r="R846" t="s">
        <v>193</v>
      </c>
      <c r="S846" t="s">
        <v>1425</v>
      </c>
      <c r="T846" t="s">
        <v>82</v>
      </c>
      <c r="U846" t="s"/>
      <c r="V846" t="s">
        <v>83</v>
      </c>
      <c r="W846" t="s">
        <v>98</v>
      </c>
      <c r="X846" t="s"/>
      <c r="Y846" t="s">
        <v>85</v>
      </c>
      <c r="Z846">
        <f>HYPERLINK("https://hotelmonitor-cachepage.eclerx.com/savepage/tk_15434950118418984_sr_2095.html","info")</f>
        <v/>
      </c>
      <c r="AA846" t="n">
        <v>191200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88</v>
      </c>
      <c r="AO846" t="s"/>
      <c r="AP846" t="n">
        <v>240</v>
      </c>
      <c r="AQ846" t="s">
        <v>89</v>
      </c>
      <c r="AR846" t="s"/>
      <c r="AS846" t="s"/>
      <c r="AT846" t="s">
        <v>90</v>
      </c>
      <c r="AU846" t="s"/>
      <c r="AV846" t="s"/>
      <c r="AW846" t="s"/>
      <c r="AX846" t="s"/>
      <c r="AY846" t="n">
        <v>1282974</v>
      </c>
      <c r="AZ846" t="s">
        <v>1419</v>
      </c>
      <c r="BA846" t="s"/>
      <c r="BB846" t="n">
        <v>550426</v>
      </c>
      <c r="BC846" t="n">
        <v>13.332865</v>
      </c>
      <c r="BD846" t="n">
        <v>52.505588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1</v>
      </c>
      <c r="E847" t="s">
        <v>1415</v>
      </c>
      <c r="F847" t="n">
        <v>1273087</v>
      </c>
      <c r="G847" t="s">
        <v>74</v>
      </c>
      <c r="H847" t="s">
        <v>75</v>
      </c>
      <c r="I847" t="s"/>
      <c r="J847" t="s">
        <v>74</v>
      </c>
      <c r="K847" t="n">
        <v>578.55</v>
      </c>
      <c r="L847" t="s">
        <v>76</v>
      </c>
      <c r="M847" t="s"/>
      <c r="N847" t="s">
        <v>1424</v>
      </c>
      <c r="O847" t="s">
        <v>78</v>
      </c>
      <c r="P847" t="s">
        <v>1417</v>
      </c>
      <c r="Q847" t="s"/>
      <c r="R847" t="s">
        <v>193</v>
      </c>
      <c r="S847" t="s">
        <v>1425</v>
      </c>
      <c r="T847" t="s">
        <v>82</v>
      </c>
      <c r="U847" t="s"/>
      <c r="V847" t="s">
        <v>83</v>
      </c>
      <c r="W847" t="s">
        <v>98</v>
      </c>
      <c r="X847" t="s"/>
      <c r="Y847" t="s">
        <v>85</v>
      </c>
      <c r="Z847">
        <f>HYPERLINK("https://hotelmonitor-cachepage.eclerx.com/savepage/tk_15434950118418984_sr_2095.html","info")</f>
        <v/>
      </c>
      <c r="AA847" t="n">
        <v>191200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88</v>
      </c>
      <c r="AO847" t="s"/>
      <c r="AP847" t="n">
        <v>240</v>
      </c>
      <c r="AQ847" t="s">
        <v>89</v>
      </c>
      <c r="AR847" t="s"/>
      <c r="AS847" t="s"/>
      <c r="AT847" t="s">
        <v>90</v>
      </c>
      <c r="AU847" t="s"/>
      <c r="AV847" t="s"/>
      <c r="AW847" t="s"/>
      <c r="AX847" t="s"/>
      <c r="AY847" t="n">
        <v>1282974</v>
      </c>
      <c r="AZ847" t="s">
        <v>1419</v>
      </c>
      <c r="BA847" t="s"/>
      <c r="BB847" t="n">
        <v>550426</v>
      </c>
      <c r="BC847" t="n">
        <v>13.332865</v>
      </c>
      <c r="BD847" t="n">
        <v>52.505588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1</v>
      </c>
      <c r="E848" t="s">
        <v>1415</v>
      </c>
      <c r="F848" t="n">
        <v>1273087</v>
      </c>
      <c r="G848" t="s">
        <v>74</v>
      </c>
      <c r="H848" t="s">
        <v>75</v>
      </c>
      <c r="I848" t="s"/>
      <c r="J848" t="s">
        <v>74</v>
      </c>
      <c r="K848" t="n">
        <v>582.75</v>
      </c>
      <c r="L848" t="s">
        <v>76</v>
      </c>
      <c r="M848" t="s"/>
      <c r="N848" t="s">
        <v>1426</v>
      </c>
      <c r="O848" t="s">
        <v>78</v>
      </c>
      <c r="P848" t="s">
        <v>1417</v>
      </c>
      <c r="Q848" t="s"/>
      <c r="R848" t="s">
        <v>193</v>
      </c>
      <c r="S848" t="s">
        <v>1427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HYPERLINK("https://hotelmonitor-cachepage.eclerx.com/savepage/tk_15434950118418984_sr_2095.html","info")</f>
        <v/>
      </c>
      <c r="AA848" t="n">
        <v>191200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88</v>
      </c>
      <c r="AO848" t="s"/>
      <c r="AP848" t="n">
        <v>240</v>
      </c>
      <c r="AQ848" t="s">
        <v>89</v>
      </c>
      <c r="AR848" t="s"/>
      <c r="AS848" t="s"/>
      <c r="AT848" t="s">
        <v>90</v>
      </c>
      <c r="AU848" t="s"/>
      <c r="AV848" t="s"/>
      <c r="AW848" t="s"/>
      <c r="AX848" t="s"/>
      <c r="AY848" t="n">
        <v>1282974</v>
      </c>
      <c r="AZ848" t="s">
        <v>1419</v>
      </c>
      <c r="BA848" t="s"/>
      <c r="BB848" t="n">
        <v>550426</v>
      </c>
      <c r="BC848" t="n">
        <v>13.332865</v>
      </c>
      <c r="BD848" t="n">
        <v>52.505588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1</v>
      </c>
      <c r="E849" t="s">
        <v>1415</v>
      </c>
      <c r="F849" t="n">
        <v>1273087</v>
      </c>
      <c r="G849" t="s">
        <v>74</v>
      </c>
      <c r="H849" t="s">
        <v>75</v>
      </c>
      <c r="I849" t="s"/>
      <c r="J849" t="s">
        <v>74</v>
      </c>
      <c r="K849" t="n">
        <v>641.55</v>
      </c>
      <c r="L849" t="s">
        <v>76</v>
      </c>
      <c r="M849" t="s"/>
      <c r="N849" t="s">
        <v>1426</v>
      </c>
      <c r="O849" t="s">
        <v>78</v>
      </c>
      <c r="P849" t="s">
        <v>1417</v>
      </c>
      <c r="Q849" t="s"/>
      <c r="R849" t="s">
        <v>193</v>
      </c>
      <c r="S849" t="s">
        <v>1428</v>
      </c>
      <c r="T849" t="s">
        <v>82</v>
      </c>
      <c r="U849" t="s"/>
      <c r="V849" t="s">
        <v>83</v>
      </c>
      <c r="W849" t="s">
        <v>98</v>
      </c>
      <c r="X849" t="s"/>
      <c r="Y849" t="s">
        <v>85</v>
      </c>
      <c r="Z849">
        <f>HYPERLINK("https://hotelmonitor-cachepage.eclerx.com/savepage/tk_15434950118418984_sr_2095.html","info")</f>
        <v/>
      </c>
      <c r="AA849" t="n">
        <v>191200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88</v>
      </c>
      <c r="AO849" t="s"/>
      <c r="AP849" t="n">
        <v>240</v>
      </c>
      <c r="AQ849" t="s">
        <v>89</v>
      </c>
      <c r="AR849" t="s"/>
      <c r="AS849" t="s"/>
      <c r="AT849" t="s">
        <v>90</v>
      </c>
      <c r="AU849" t="s"/>
      <c r="AV849" t="s"/>
      <c r="AW849" t="s"/>
      <c r="AX849" t="s"/>
      <c r="AY849" t="n">
        <v>1282974</v>
      </c>
      <c r="AZ849" t="s">
        <v>1419</v>
      </c>
      <c r="BA849" t="s"/>
      <c r="BB849" t="n">
        <v>550426</v>
      </c>
      <c r="BC849" t="n">
        <v>13.332865</v>
      </c>
      <c r="BD849" t="n">
        <v>52.505588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1</v>
      </c>
      <c r="E850" t="s">
        <v>1415</v>
      </c>
      <c r="F850" t="n">
        <v>1273087</v>
      </c>
      <c r="G850" t="s">
        <v>74</v>
      </c>
      <c r="H850" t="s">
        <v>75</v>
      </c>
      <c r="I850" t="s"/>
      <c r="J850" t="s">
        <v>74</v>
      </c>
      <c r="K850" t="n">
        <v>2950.5</v>
      </c>
      <c r="L850" t="s">
        <v>76</v>
      </c>
      <c r="M850" t="s"/>
      <c r="N850" t="s">
        <v>1429</v>
      </c>
      <c r="O850" t="s">
        <v>78</v>
      </c>
      <c r="P850" t="s">
        <v>1417</v>
      </c>
      <c r="Q850" t="s"/>
      <c r="R850" t="s">
        <v>193</v>
      </c>
      <c r="S850" t="s">
        <v>1430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HYPERLINK("https://hotelmonitor-cachepage.eclerx.com/savepage/tk_15434950118418984_sr_2095.html","info")</f>
        <v/>
      </c>
      <c r="AA850" t="n">
        <v>191200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88</v>
      </c>
      <c r="AO850" t="s"/>
      <c r="AP850" t="n">
        <v>240</v>
      </c>
      <c r="AQ850" t="s">
        <v>89</v>
      </c>
      <c r="AR850" t="s"/>
      <c r="AS850" t="s"/>
      <c r="AT850" t="s">
        <v>90</v>
      </c>
      <c r="AU850" t="s"/>
      <c r="AV850" t="s"/>
      <c r="AW850" t="s"/>
      <c r="AX850" t="s"/>
      <c r="AY850" t="n">
        <v>1282974</v>
      </c>
      <c r="AZ850" t="s">
        <v>1419</v>
      </c>
      <c r="BA850" t="s"/>
      <c r="BB850" t="n">
        <v>550426</v>
      </c>
      <c r="BC850" t="n">
        <v>13.332865</v>
      </c>
      <c r="BD850" t="n">
        <v>52.505588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1</v>
      </c>
      <c r="E851" t="s">
        <v>1415</v>
      </c>
      <c r="F851" t="n">
        <v>1273087</v>
      </c>
      <c r="G851" t="s">
        <v>74</v>
      </c>
      <c r="H851" t="s">
        <v>75</v>
      </c>
      <c r="I851" t="s"/>
      <c r="J851" t="s">
        <v>74</v>
      </c>
      <c r="K851" t="n">
        <v>3009.3</v>
      </c>
      <c r="L851" t="s">
        <v>76</v>
      </c>
      <c r="M851" t="s"/>
      <c r="N851" t="s">
        <v>1429</v>
      </c>
      <c r="O851" t="s">
        <v>78</v>
      </c>
      <c r="P851" t="s">
        <v>1417</v>
      </c>
      <c r="Q851" t="s"/>
      <c r="R851" t="s">
        <v>193</v>
      </c>
      <c r="S851" t="s">
        <v>1431</v>
      </c>
      <c r="T851" t="s">
        <v>82</v>
      </c>
      <c r="U851" t="s"/>
      <c r="V851" t="s">
        <v>83</v>
      </c>
      <c r="W851" t="s">
        <v>98</v>
      </c>
      <c r="X851" t="s"/>
      <c r="Y851" t="s">
        <v>85</v>
      </c>
      <c r="Z851">
        <f>HYPERLINK("https://hotelmonitor-cachepage.eclerx.com/savepage/tk_15434950118418984_sr_2095.html","info")</f>
        <v/>
      </c>
      <c r="AA851" t="n">
        <v>191200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88</v>
      </c>
      <c r="AO851" t="s"/>
      <c r="AP851" t="n">
        <v>240</v>
      </c>
      <c r="AQ851" t="s">
        <v>89</v>
      </c>
      <c r="AR851" t="s"/>
      <c r="AS851" t="s"/>
      <c r="AT851" t="s">
        <v>90</v>
      </c>
      <c r="AU851" t="s"/>
      <c r="AV851" t="s"/>
      <c r="AW851" t="s"/>
      <c r="AX851" t="s"/>
      <c r="AY851" t="n">
        <v>1282974</v>
      </c>
      <c r="AZ851" t="s">
        <v>1419</v>
      </c>
      <c r="BA851" t="s"/>
      <c r="BB851" t="n">
        <v>550426</v>
      </c>
      <c r="BC851" t="n">
        <v>13.332865</v>
      </c>
      <c r="BD851" t="n">
        <v>52.505588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1</v>
      </c>
      <c r="E852" t="s">
        <v>1432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383.25</v>
      </c>
      <c r="L852" t="s">
        <v>76</v>
      </c>
      <c r="M852" t="s"/>
      <c r="N852" t="s">
        <v>1433</v>
      </c>
      <c r="O852" t="s">
        <v>78</v>
      </c>
      <c r="P852" t="s">
        <v>1432</v>
      </c>
      <c r="Q852" t="s"/>
      <c r="R852" t="s">
        <v>193</v>
      </c>
      <c r="S852" t="s">
        <v>1434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HYPERLINK("https://hotelmonitor-cachepage.eclerx.com/savepage/tk_15434949211674213_sr_2095.html","info")</f>
        <v/>
      </c>
      <c r="AA852" t="n">
        <v>-6796583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88</v>
      </c>
      <c r="AO852" t="s"/>
      <c r="AP852" t="n">
        <v>189</v>
      </c>
      <c r="AQ852" t="s">
        <v>89</v>
      </c>
      <c r="AR852" t="s"/>
      <c r="AS852" t="s"/>
      <c r="AT852" t="s">
        <v>90</v>
      </c>
      <c r="AU852" t="s"/>
      <c r="AV852" t="s"/>
      <c r="AW852" t="s"/>
      <c r="AX852" t="s"/>
      <c r="AY852" t="n">
        <v>6796583</v>
      </c>
      <c r="AZ852" t="s">
        <v>1435</v>
      </c>
      <c r="BA852" t="s"/>
      <c r="BB852" t="n">
        <v>145455</v>
      </c>
      <c r="BC852" t="n">
        <v>13.375451</v>
      </c>
      <c r="BD852" t="n">
        <v>52.510195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1</v>
      </c>
      <c r="E853" t="s">
        <v>1432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383.25</v>
      </c>
      <c r="L853" t="s">
        <v>76</v>
      </c>
      <c r="M853" t="s"/>
      <c r="N853" t="s">
        <v>1436</v>
      </c>
      <c r="O853" t="s">
        <v>78</v>
      </c>
      <c r="P853" t="s">
        <v>1432</v>
      </c>
      <c r="Q853" t="s"/>
      <c r="R853" t="s">
        <v>193</v>
      </c>
      <c r="S853" t="s">
        <v>1434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HYPERLINK("https://hotelmonitor-cachepage.eclerx.com/savepage/tk_15434949211674213_sr_2095.html","info")</f>
        <v/>
      </c>
      <c r="AA853" t="n">
        <v>-6796583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88</v>
      </c>
      <c r="AO853" t="s"/>
      <c r="AP853" t="n">
        <v>189</v>
      </c>
      <c r="AQ853" t="s">
        <v>89</v>
      </c>
      <c r="AR853" t="s"/>
      <c r="AS853" t="s"/>
      <c r="AT853" t="s">
        <v>90</v>
      </c>
      <c r="AU853" t="s"/>
      <c r="AV853" t="s"/>
      <c r="AW853" t="s"/>
      <c r="AX853" t="s"/>
      <c r="AY853" t="n">
        <v>6796583</v>
      </c>
      <c r="AZ853" t="s">
        <v>1435</v>
      </c>
      <c r="BA853" t="s"/>
      <c r="BB853" t="n">
        <v>145455</v>
      </c>
      <c r="BC853" t="n">
        <v>13.375451</v>
      </c>
      <c r="BD853" t="n">
        <v>52.510195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1</v>
      </c>
      <c r="E854" t="s">
        <v>1432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425.25</v>
      </c>
      <c r="L854" t="s">
        <v>76</v>
      </c>
      <c r="M854" t="s"/>
      <c r="N854" t="s">
        <v>1436</v>
      </c>
      <c r="O854" t="s">
        <v>78</v>
      </c>
      <c r="P854" t="s">
        <v>1432</v>
      </c>
      <c r="Q854" t="s"/>
      <c r="R854" t="s">
        <v>193</v>
      </c>
      <c r="S854" t="s">
        <v>1437</v>
      </c>
      <c r="T854" t="s">
        <v>82</v>
      </c>
      <c r="U854" t="s"/>
      <c r="V854" t="s">
        <v>83</v>
      </c>
      <c r="W854" t="s">
        <v>98</v>
      </c>
      <c r="X854" t="s"/>
      <c r="Y854" t="s">
        <v>85</v>
      </c>
      <c r="Z854">
        <f>HYPERLINK("https://hotelmonitor-cachepage.eclerx.com/savepage/tk_15434949211674213_sr_2095.html","info")</f>
        <v/>
      </c>
      <c r="AA854" t="n">
        <v>-6796583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88</v>
      </c>
      <c r="AO854" t="s"/>
      <c r="AP854" t="n">
        <v>189</v>
      </c>
      <c r="AQ854" t="s">
        <v>89</v>
      </c>
      <c r="AR854" t="s"/>
      <c r="AS854" t="s"/>
      <c r="AT854" t="s">
        <v>90</v>
      </c>
      <c r="AU854" t="s"/>
      <c r="AV854" t="s"/>
      <c r="AW854" t="s"/>
      <c r="AX854" t="s"/>
      <c r="AY854" t="n">
        <v>6796583</v>
      </c>
      <c r="AZ854" t="s">
        <v>1435</v>
      </c>
      <c r="BA854" t="s"/>
      <c r="BB854" t="n">
        <v>145455</v>
      </c>
      <c r="BC854" t="n">
        <v>13.375451</v>
      </c>
      <c r="BD854" t="n">
        <v>52.510195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1</v>
      </c>
      <c r="E855" t="s">
        <v>1432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425.25</v>
      </c>
      <c r="L855" t="s">
        <v>76</v>
      </c>
      <c r="M855" t="s"/>
      <c r="N855" t="s">
        <v>1433</v>
      </c>
      <c r="O855" t="s">
        <v>78</v>
      </c>
      <c r="P855" t="s">
        <v>1432</v>
      </c>
      <c r="Q855" t="s"/>
      <c r="R855" t="s">
        <v>193</v>
      </c>
      <c r="S855" t="s">
        <v>1437</v>
      </c>
      <c r="T855" t="s">
        <v>82</v>
      </c>
      <c r="U855" t="s"/>
      <c r="V855" t="s">
        <v>83</v>
      </c>
      <c r="W855" t="s">
        <v>98</v>
      </c>
      <c r="X855" t="s"/>
      <c r="Y855" t="s">
        <v>85</v>
      </c>
      <c r="Z855">
        <f>HYPERLINK("https://hotelmonitor-cachepage.eclerx.com/savepage/tk_15434949211674213_sr_2095.html","info")</f>
        <v/>
      </c>
      <c r="AA855" t="n">
        <v>-6796583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88</v>
      </c>
      <c r="AO855" t="s"/>
      <c r="AP855" t="n">
        <v>189</v>
      </c>
      <c r="AQ855" t="s">
        <v>89</v>
      </c>
      <c r="AR855" t="s"/>
      <c r="AS855" t="s"/>
      <c r="AT855" t="s">
        <v>90</v>
      </c>
      <c r="AU855" t="s"/>
      <c r="AV855" t="s"/>
      <c r="AW855" t="s"/>
      <c r="AX855" t="s"/>
      <c r="AY855" t="n">
        <v>6796583</v>
      </c>
      <c r="AZ855" t="s">
        <v>1435</v>
      </c>
      <c r="BA855" t="s"/>
      <c r="BB855" t="n">
        <v>145455</v>
      </c>
      <c r="BC855" t="n">
        <v>13.375451</v>
      </c>
      <c r="BD855" t="n">
        <v>52.510195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1</v>
      </c>
      <c r="E856" t="s">
        <v>1432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446.25</v>
      </c>
      <c r="L856" t="s">
        <v>76</v>
      </c>
      <c r="M856" t="s"/>
      <c r="N856" t="s">
        <v>1436</v>
      </c>
      <c r="O856" t="s">
        <v>78</v>
      </c>
      <c r="P856" t="s">
        <v>1432</v>
      </c>
      <c r="Q856" t="s"/>
      <c r="R856" t="s">
        <v>193</v>
      </c>
      <c r="S856" t="s">
        <v>1394</v>
      </c>
      <c r="T856" t="s">
        <v>82</v>
      </c>
      <c r="U856" t="s"/>
      <c r="V856" t="s">
        <v>83</v>
      </c>
      <c r="W856" t="s">
        <v>98</v>
      </c>
      <c r="X856" t="s"/>
      <c r="Y856" t="s">
        <v>85</v>
      </c>
      <c r="Z856">
        <f>HYPERLINK("https://hotelmonitor-cachepage.eclerx.com/savepage/tk_15434949211674213_sr_2095.html","info")</f>
        <v/>
      </c>
      <c r="AA856" t="n">
        <v>-6796583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88</v>
      </c>
      <c r="AO856" t="s"/>
      <c r="AP856" t="n">
        <v>189</v>
      </c>
      <c r="AQ856" t="s">
        <v>89</v>
      </c>
      <c r="AR856" t="s"/>
      <c r="AS856" t="s"/>
      <c r="AT856" t="s">
        <v>90</v>
      </c>
      <c r="AU856" t="s"/>
      <c r="AV856" t="s"/>
      <c r="AW856" t="s"/>
      <c r="AX856" t="s"/>
      <c r="AY856" t="n">
        <v>6796583</v>
      </c>
      <c r="AZ856" t="s">
        <v>1435</v>
      </c>
      <c r="BA856" t="s"/>
      <c r="BB856" t="n">
        <v>145455</v>
      </c>
      <c r="BC856" t="n">
        <v>13.375451</v>
      </c>
      <c r="BD856" t="n">
        <v>52.510195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1</v>
      </c>
      <c r="E857" t="s">
        <v>1432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477.75</v>
      </c>
      <c r="L857" t="s">
        <v>76</v>
      </c>
      <c r="M857" t="s"/>
      <c r="N857" t="s">
        <v>1438</v>
      </c>
      <c r="O857" t="s">
        <v>78</v>
      </c>
      <c r="P857" t="s">
        <v>1432</v>
      </c>
      <c r="Q857" t="s"/>
      <c r="R857" t="s">
        <v>193</v>
      </c>
      <c r="S857" t="s">
        <v>1439</v>
      </c>
      <c r="T857" t="s">
        <v>82</v>
      </c>
      <c r="U857" t="s"/>
      <c r="V857" t="s">
        <v>83</v>
      </c>
      <c r="W857" t="s">
        <v>98</v>
      </c>
      <c r="X857" t="s"/>
      <c r="Y857" t="s">
        <v>85</v>
      </c>
      <c r="Z857">
        <f>HYPERLINK("https://hotelmonitor-cachepage.eclerx.com/savepage/tk_15434949211674213_sr_2095.html","info")</f>
        <v/>
      </c>
      <c r="AA857" t="n">
        <v>-6796583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88</v>
      </c>
      <c r="AO857" t="s"/>
      <c r="AP857" t="n">
        <v>189</v>
      </c>
      <c r="AQ857" t="s">
        <v>89</v>
      </c>
      <c r="AR857" t="s"/>
      <c r="AS857" t="s"/>
      <c r="AT857" t="s">
        <v>90</v>
      </c>
      <c r="AU857" t="s"/>
      <c r="AV857" t="s"/>
      <c r="AW857" t="s"/>
      <c r="AX857" t="s"/>
      <c r="AY857" t="n">
        <v>6796583</v>
      </c>
      <c r="AZ857" t="s">
        <v>1435</v>
      </c>
      <c r="BA857" t="s"/>
      <c r="BB857" t="n">
        <v>145455</v>
      </c>
      <c r="BC857" t="n">
        <v>13.375451</v>
      </c>
      <c r="BD857" t="n">
        <v>52.510195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1</v>
      </c>
      <c r="E858" t="s">
        <v>1432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498.75</v>
      </c>
      <c r="L858" t="s">
        <v>76</v>
      </c>
      <c r="M858" t="s"/>
      <c r="N858" t="s">
        <v>1440</v>
      </c>
      <c r="O858" t="s">
        <v>78</v>
      </c>
      <c r="P858" t="s">
        <v>1432</v>
      </c>
      <c r="Q858" t="s"/>
      <c r="R858" t="s">
        <v>193</v>
      </c>
      <c r="S858" t="s">
        <v>1441</v>
      </c>
      <c r="T858" t="s">
        <v>82</v>
      </c>
      <c r="U858" t="s"/>
      <c r="V858" t="s">
        <v>83</v>
      </c>
      <c r="W858" t="s">
        <v>98</v>
      </c>
      <c r="X858" t="s"/>
      <c r="Y858" t="s">
        <v>85</v>
      </c>
      <c r="Z858">
        <f>HYPERLINK("https://hotelmonitor-cachepage.eclerx.com/savepage/tk_15434949211674213_sr_2095.html","info")</f>
        <v/>
      </c>
      <c r="AA858" t="n">
        <v>-6796583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88</v>
      </c>
      <c r="AO858" t="s"/>
      <c r="AP858" t="n">
        <v>189</v>
      </c>
      <c r="AQ858" t="s">
        <v>89</v>
      </c>
      <c r="AR858" t="s"/>
      <c r="AS858" t="s"/>
      <c r="AT858" t="s">
        <v>90</v>
      </c>
      <c r="AU858" t="s"/>
      <c r="AV858" t="s"/>
      <c r="AW858" t="s"/>
      <c r="AX858" t="s"/>
      <c r="AY858" t="n">
        <v>6796583</v>
      </c>
      <c r="AZ858" t="s">
        <v>1435</v>
      </c>
      <c r="BA858" t="s"/>
      <c r="BB858" t="n">
        <v>145455</v>
      </c>
      <c r="BC858" t="n">
        <v>13.375451</v>
      </c>
      <c r="BD858" t="n">
        <v>52.510195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1</v>
      </c>
      <c r="E859" t="s">
        <v>1432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572.25</v>
      </c>
      <c r="L859" t="s">
        <v>76</v>
      </c>
      <c r="M859" t="s"/>
      <c r="N859" t="s">
        <v>1442</v>
      </c>
      <c r="O859" t="s">
        <v>78</v>
      </c>
      <c r="P859" t="s">
        <v>1432</v>
      </c>
      <c r="Q859" t="s"/>
      <c r="R859" t="s">
        <v>193</v>
      </c>
      <c r="S859" t="s">
        <v>1443</v>
      </c>
      <c r="T859" t="s">
        <v>82</v>
      </c>
      <c r="U859" t="s"/>
      <c r="V859" t="s">
        <v>83</v>
      </c>
      <c r="W859" t="s">
        <v>98</v>
      </c>
      <c r="X859" t="s"/>
      <c r="Y859" t="s">
        <v>85</v>
      </c>
      <c r="Z859">
        <f>HYPERLINK("https://hotelmonitor-cachepage.eclerx.com/savepage/tk_15434949211674213_sr_2095.html","info")</f>
        <v/>
      </c>
      <c r="AA859" t="n">
        <v>-6796583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88</v>
      </c>
      <c r="AO859" t="s"/>
      <c r="AP859" t="n">
        <v>189</v>
      </c>
      <c r="AQ859" t="s">
        <v>89</v>
      </c>
      <c r="AR859" t="s"/>
      <c r="AS859" t="s"/>
      <c r="AT859" t="s">
        <v>90</v>
      </c>
      <c r="AU859" t="s"/>
      <c r="AV859" t="s"/>
      <c r="AW859" t="s"/>
      <c r="AX859" t="s"/>
      <c r="AY859" t="n">
        <v>6796583</v>
      </c>
      <c r="AZ859" t="s">
        <v>1435</v>
      </c>
      <c r="BA859" t="s"/>
      <c r="BB859" t="n">
        <v>145455</v>
      </c>
      <c r="BC859" t="n">
        <v>13.375451</v>
      </c>
      <c r="BD859" t="n">
        <v>52.510195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1</v>
      </c>
      <c r="E860" t="s">
        <v>1432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740.25</v>
      </c>
      <c r="L860" t="s">
        <v>76</v>
      </c>
      <c r="M860" t="s"/>
      <c r="N860" t="s">
        <v>1444</v>
      </c>
      <c r="O860" t="s">
        <v>78</v>
      </c>
      <c r="P860" t="s">
        <v>1432</v>
      </c>
      <c r="Q860" t="s"/>
      <c r="R860" t="s">
        <v>193</v>
      </c>
      <c r="S860" t="s">
        <v>1445</v>
      </c>
      <c r="T860" t="s">
        <v>82</v>
      </c>
      <c r="U860" t="s"/>
      <c r="V860" t="s">
        <v>83</v>
      </c>
      <c r="W860" t="s">
        <v>98</v>
      </c>
      <c r="X860" t="s"/>
      <c r="Y860" t="s">
        <v>85</v>
      </c>
      <c r="Z860">
        <f>HYPERLINK("https://hotelmonitor-cachepage.eclerx.com/savepage/tk_15434949211674213_sr_2095.html","info")</f>
        <v/>
      </c>
      <c r="AA860" t="n">
        <v>-6796583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88</v>
      </c>
      <c r="AO860" t="s"/>
      <c r="AP860" t="n">
        <v>189</v>
      </c>
      <c r="AQ860" t="s">
        <v>89</v>
      </c>
      <c r="AR860" t="s"/>
      <c r="AS860" t="s"/>
      <c r="AT860" t="s">
        <v>90</v>
      </c>
      <c r="AU860" t="s"/>
      <c r="AV860" t="s"/>
      <c r="AW860" t="s"/>
      <c r="AX860" t="s"/>
      <c r="AY860" t="n">
        <v>6796583</v>
      </c>
      <c r="AZ860" t="s">
        <v>1435</v>
      </c>
      <c r="BA860" t="s"/>
      <c r="BB860" t="n">
        <v>145455</v>
      </c>
      <c r="BC860" t="n">
        <v>13.375451</v>
      </c>
      <c r="BD860" t="n">
        <v>52.510195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1</v>
      </c>
      <c r="E861" t="s">
        <v>1432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761.25</v>
      </c>
      <c r="L861" t="s">
        <v>76</v>
      </c>
      <c r="M861" t="s"/>
      <c r="N861" t="s">
        <v>1444</v>
      </c>
      <c r="O861" t="s">
        <v>78</v>
      </c>
      <c r="P861" t="s">
        <v>1432</v>
      </c>
      <c r="Q861" t="s"/>
      <c r="R861" t="s">
        <v>193</v>
      </c>
      <c r="S861" t="s">
        <v>1446</v>
      </c>
      <c r="T861" t="s">
        <v>82</v>
      </c>
      <c r="U861" t="s"/>
      <c r="V861" t="s">
        <v>83</v>
      </c>
      <c r="W861" t="s">
        <v>98</v>
      </c>
      <c r="X861" t="s"/>
      <c r="Y861" t="s">
        <v>85</v>
      </c>
      <c r="Z861">
        <f>HYPERLINK("https://hotelmonitor-cachepage.eclerx.com/savepage/tk_15434949211674213_sr_2095.html","info")</f>
        <v/>
      </c>
      <c r="AA861" t="n">
        <v>-6796583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88</v>
      </c>
      <c r="AO861" t="s"/>
      <c r="AP861" t="n">
        <v>189</v>
      </c>
      <c r="AQ861" t="s">
        <v>89</v>
      </c>
      <c r="AR861" t="s"/>
      <c r="AS861" t="s"/>
      <c r="AT861" t="s">
        <v>90</v>
      </c>
      <c r="AU861" t="s"/>
      <c r="AV861" t="s"/>
      <c r="AW861" t="s"/>
      <c r="AX861" t="s"/>
      <c r="AY861" t="n">
        <v>6796583</v>
      </c>
      <c r="AZ861" t="s">
        <v>1435</v>
      </c>
      <c r="BA861" t="s"/>
      <c r="BB861" t="n">
        <v>145455</v>
      </c>
      <c r="BC861" t="n">
        <v>13.375451</v>
      </c>
      <c r="BD861" t="n">
        <v>52.510195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1</v>
      </c>
      <c r="E862" t="s">
        <v>1432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1527.75</v>
      </c>
      <c r="L862" t="s">
        <v>76</v>
      </c>
      <c r="M862" t="s"/>
      <c r="N862" t="s">
        <v>1447</v>
      </c>
      <c r="O862" t="s">
        <v>78</v>
      </c>
      <c r="P862" t="s">
        <v>1432</v>
      </c>
      <c r="Q862" t="s"/>
      <c r="R862" t="s">
        <v>193</v>
      </c>
      <c r="S862" t="s">
        <v>1448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HYPERLINK("https://hotelmonitor-cachepage.eclerx.com/savepage/tk_15434949211674213_sr_2095.html","info")</f>
        <v/>
      </c>
      <c r="AA862" t="n">
        <v>-6796583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88</v>
      </c>
      <c r="AO862" t="s"/>
      <c r="AP862" t="n">
        <v>189</v>
      </c>
      <c r="AQ862" t="s">
        <v>89</v>
      </c>
      <c r="AR862" t="s"/>
      <c r="AS862" t="s"/>
      <c r="AT862" t="s">
        <v>90</v>
      </c>
      <c r="AU862" t="s"/>
      <c r="AV862" t="s"/>
      <c r="AW862" t="s"/>
      <c r="AX862" t="s"/>
      <c r="AY862" t="n">
        <v>6796583</v>
      </c>
      <c r="AZ862" t="s">
        <v>1435</v>
      </c>
      <c r="BA862" t="s"/>
      <c r="BB862" t="n">
        <v>145455</v>
      </c>
      <c r="BC862" t="n">
        <v>13.375451</v>
      </c>
      <c r="BD862" t="n">
        <v>52.510195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1</v>
      </c>
      <c r="E863" t="s">
        <v>1432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12600</v>
      </c>
      <c r="L863" t="s">
        <v>76</v>
      </c>
      <c r="M863" t="s"/>
      <c r="N863" t="s">
        <v>1449</v>
      </c>
      <c r="O863" t="s">
        <v>210</v>
      </c>
      <c r="P863" t="s">
        <v>1432</v>
      </c>
      <c r="Q863" t="s"/>
      <c r="R863" t="s">
        <v>193</v>
      </c>
      <c r="S863" t="s">
        <v>1450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HYPERLINK("https://hotelmonitor-cachepage.eclerx.com/savepage/tk_15434949211674213_sr_2095.html","info")</f>
        <v/>
      </c>
      <c r="AA863" t="n">
        <v>-6796583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88</v>
      </c>
      <c r="AO863" t="s"/>
      <c r="AP863" t="n">
        <v>189</v>
      </c>
      <c r="AQ863" t="s">
        <v>89</v>
      </c>
      <c r="AR863" t="s"/>
      <c r="AS863" t="s"/>
      <c r="AT863" t="s">
        <v>90</v>
      </c>
      <c r="AU863" t="s"/>
      <c r="AV863" t="s"/>
      <c r="AW863" t="s"/>
      <c r="AX863" t="s"/>
      <c r="AY863" t="n">
        <v>6796583</v>
      </c>
      <c r="AZ863" t="s">
        <v>1435</v>
      </c>
      <c r="BA863" t="s"/>
      <c r="BB863" t="n">
        <v>145455</v>
      </c>
      <c r="BC863" t="n">
        <v>13.375451</v>
      </c>
      <c r="BD863" t="n">
        <v>52.510195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1</v>
      </c>
      <c r="E864" t="s">
        <v>1451</v>
      </c>
      <c r="F864" t="n">
        <v>3301678</v>
      </c>
      <c r="G864" t="s">
        <v>74</v>
      </c>
      <c r="H864" t="s">
        <v>75</v>
      </c>
      <c r="I864" t="s"/>
      <c r="J864" t="s">
        <v>74</v>
      </c>
      <c r="K864" t="n">
        <v>93.45</v>
      </c>
      <c r="L864" t="s">
        <v>76</v>
      </c>
      <c r="M864" t="s"/>
      <c r="N864" t="s">
        <v>169</v>
      </c>
      <c r="O864" t="s">
        <v>78</v>
      </c>
      <c r="P864" t="s">
        <v>1452</v>
      </c>
      <c r="Q864" t="s"/>
      <c r="R864" t="s">
        <v>80</v>
      </c>
      <c r="S864" t="s">
        <v>590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HYPERLINK("https://hotelmonitor-cachepage.eclerx.com/savepage/tk_15434947987108257_sr_2095.html","info")</f>
        <v/>
      </c>
      <c r="AA864" t="n">
        <v>519865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88</v>
      </c>
      <c r="AO864" t="s"/>
      <c r="AP864" t="n">
        <v>117</v>
      </c>
      <c r="AQ864" t="s">
        <v>89</v>
      </c>
      <c r="AR864" t="s"/>
      <c r="AS864" t="s"/>
      <c r="AT864" t="s">
        <v>90</v>
      </c>
      <c r="AU864" t="s"/>
      <c r="AV864" t="s"/>
      <c r="AW864" t="s"/>
      <c r="AX864" t="s"/>
      <c r="AY864" t="n">
        <v>4056098</v>
      </c>
      <c r="AZ864" t="s">
        <v>1453</v>
      </c>
      <c r="BA864" t="s"/>
      <c r="BB864" t="n">
        <v>699338</v>
      </c>
      <c r="BC864" t="n">
        <v>13.51497</v>
      </c>
      <c r="BD864" t="n">
        <v>52.4465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1</v>
      </c>
      <c r="E865" t="s">
        <v>1451</v>
      </c>
      <c r="F865" t="n">
        <v>3301678</v>
      </c>
      <c r="G865" t="s">
        <v>74</v>
      </c>
      <c r="H865" t="s">
        <v>75</v>
      </c>
      <c r="I865" t="s"/>
      <c r="J865" t="s">
        <v>74</v>
      </c>
      <c r="K865" t="n">
        <v>98.45</v>
      </c>
      <c r="L865" t="s">
        <v>76</v>
      </c>
      <c r="M865" t="s"/>
      <c r="N865" t="s">
        <v>303</v>
      </c>
      <c r="O865" t="s">
        <v>78</v>
      </c>
      <c r="P865" t="s">
        <v>1452</v>
      </c>
      <c r="Q865" t="s"/>
      <c r="R865" t="s">
        <v>80</v>
      </c>
      <c r="S865" t="s">
        <v>1454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HYPERLINK("https://hotelmonitor-cachepage.eclerx.com/savepage/tk_15434947987108257_sr_2095.html","info")</f>
        <v/>
      </c>
      <c r="AA865" t="n">
        <v>519865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88</v>
      </c>
      <c r="AO865" t="s"/>
      <c r="AP865" t="n">
        <v>117</v>
      </c>
      <c r="AQ865" t="s">
        <v>89</v>
      </c>
      <c r="AR865" t="s"/>
      <c r="AS865" t="s"/>
      <c r="AT865" t="s">
        <v>90</v>
      </c>
      <c r="AU865" t="s"/>
      <c r="AV865" t="s"/>
      <c r="AW865" t="s"/>
      <c r="AX865" t="s"/>
      <c r="AY865" t="n">
        <v>4056098</v>
      </c>
      <c r="AZ865" t="s">
        <v>1453</v>
      </c>
      <c r="BA865" t="s"/>
      <c r="BB865" t="n">
        <v>699338</v>
      </c>
      <c r="BC865" t="n">
        <v>13.51497</v>
      </c>
      <c r="BD865" t="n">
        <v>52.4465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2018-11-29T05:47:23Z</dcterms:created>
  <dcterms:modified xmlns:dcterms="http://purl.org/dc/terms/" xmlns:xsi="http://www.w3.org/2001/XMLSchema-instance" xsi:type="dcterms:W3CDTF">2018-11-29T05:47:23Z</dcterms:modified>
</cp:coreProperties>
</file>